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565" yWindow="75" windowWidth="23070" windowHeight="12495"/>
  </bookViews>
  <sheets>
    <sheet name="필지별조서" sheetId="1" r:id="rId1"/>
  </sheets>
  <definedNames>
    <definedName name="_xlnm._FilterDatabase" localSheetId="0" hidden="1">필지별조서!$B$4:$N$4</definedName>
    <definedName name="Document_array">{"Book1"}</definedName>
    <definedName name="_xlnm.Print_Area" localSheetId="0">필지별조서!$A$1:$N$85</definedName>
    <definedName name="_xlnm.Print_Titles" localSheetId="0">필지별조서!$1:$4</definedName>
    <definedName name="SDF">{"Book1"}</definedName>
    <definedName name="출장지">INDIRECT("데이타!A4:a"&amp;COUNTA(#REF!)+3)</definedName>
  </definedNames>
  <calcPr calcId="145621"/>
</workbook>
</file>

<file path=xl/calcChain.xml><?xml version="1.0" encoding="utf-8"?>
<calcChain xmlns="http://schemas.openxmlformats.org/spreadsheetml/2006/main">
  <c r="H85" i="1" l="1"/>
  <c r="G85" i="1"/>
  <c r="F85" i="1"/>
  <c r="J57" i="1"/>
  <c r="I57" i="1"/>
  <c r="J56" i="1"/>
  <c r="I56" i="1"/>
  <c r="J55" i="1"/>
  <c r="I55" i="1"/>
  <c r="J54" i="1"/>
  <c r="I54" i="1"/>
  <c r="J53" i="1"/>
  <c r="I53" i="1"/>
  <c r="J52" i="1"/>
  <c r="I52" i="1"/>
  <c r="J51" i="1"/>
  <c r="I51" i="1"/>
  <c r="J50" i="1"/>
  <c r="I50" i="1"/>
  <c r="J49" i="1"/>
  <c r="I49" i="1"/>
  <c r="J48" i="1"/>
  <c r="I48" i="1"/>
  <c r="J27" i="1" l="1"/>
  <c r="I27" i="1"/>
  <c r="J26" i="1"/>
  <c r="I26" i="1"/>
  <c r="J25" i="1"/>
  <c r="I25" i="1"/>
  <c r="J24" i="1"/>
  <c r="I24" i="1"/>
  <c r="J23" i="1"/>
  <c r="I23" i="1"/>
  <c r="J22" i="1"/>
  <c r="I22" i="1"/>
  <c r="J21" i="1" l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J7" i="1"/>
  <c r="I7" i="1"/>
  <c r="J6" i="1"/>
  <c r="I6" i="1"/>
  <c r="J5" i="1"/>
  <c r="I5" i="1"/>
  <c r="J84" i="1" l="1"/>
  <c r="I84" i="1"/>
  <c r="J83" i="1"/>
  <c r="I83" i="1"/>
  <c r="J82" i="1"/>
  <c r="I82" i="1"/>
  <c r="J81" i="1"/>
  <c r="I81" i="1"/>
  <c r="J80" i="1"/>
  <c r="I80" i="1"/>
  <c r="J79" i="1"/>
  <c r="I79" i="1"/>
  <c r="J78" i="1"/>
  <c r="I78" i="1"/>
  <c r="J77" i="1"/>
  <c r="I77" i="1"/>
  <c r="J76" i="1" l="1"/>
  <c r="I76" i="1"/>
  <c r="J75" i="1"/>
  <c r="I75" i="1"/>
  <c r="J74" i="1"/>
  <c r="I74" i="1"/>
  <c r="J73" i="1"/>
  <c r="I73" i="1"/>
  <c r="J72" i="1"/>
  <c r="I72" i="1"/>
  <c r="J71" i="1"/>
  <c r="I71" i="1"/>
  <c r="J70" i="1"/>
  <c r="I70" i="1"/>
  <c r="J69" i="1"/>
  <c r="I69" i="1"/>
  <c r="J68" i="1"/>
  <c r="I68" i="1"/>
  <c r="J67" i="1"/>
  <c r="I67" i="1"/>
  <c r="J66" i="1"/>
  <c r="I66" i="1"/>
  <c r="J65" i="1"/>
  <c r="I65" i="1"/>
  <c r="J64" i="1"/>
  <c r="I64" i="1"/>
  <c r="J63" i="1"/>
  <c r="I63" i="1"/>
  <c r="J62" i="1"/>
  <c r="I62" i="1"/>
  <c r="J61" i="1"/>
  <c r="I61" i="1"/>
  <c r="J60" i="1"/>
  <c r="I60" i="1"/>
  <c r="J59" i="1"/>
  <c r="I59" i="1"/>
  <c r="J58" i="1"/>
  <c r="I58" i="1"/>
  <c r="J47" i="1" l="1"/>
  <c r="I47" i="1"/>
  <c r="J46" i="1"/>
  <c r="I46" i="1"/>
  <c r="J45" i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J36" i="1"/>
  <c r="I36" i="1"/>
  <c r="I29" i="1" l="1"/>
  <c r="I30" i="1"/>
  <c r="I31" i="1"/>
  <c r="I32" i="1"/>
  <c r="I33" i="1"/>
  <c r="I34" i="1"/>
  <c r="I35" i="1"/>
  <c r="I28" i="1"/>
  <c r="J29" i="1"/>
  <c r="J30" i="1"/>
  <c r="J31" i="1"/>
  <c r="J32" i="1"/>
  <c r="J33" i="1"/>
  <c r="J34" i="1"/>
  <c r="J35" i="1"/>
  <c r="J28" i="1"/>
  <c r="J85" i="1" s="1"/>
  <c r="I85" i="1" l="1"/>
</calcChain>
</file>

<file path=xl/sharedStrings.xml><?xml version="1.0" encoding="utf-8"?>
<sst xmlns="http://schemas.openxmlformats.org/spreadsheetml/2006/main" count="480" uniqueCount="243">
  <si>
    <t>읍면</t>
  </si>
  <si>
    <t>리</t>
  </si>
  <si>
    <t>지번</t>
  </si>
  <si>
    <t>소유자</t>
    <phoneticPr fontId="2" type="noConversion"/>
  </si>
  <si>
    <t>성명</t>
    <phoneticPr fontId="2" type="noConversion"/>
  </si>
  <si>
    <t>주소</t>
    <phoneticPr fontId="2" type="noConversion"/>
  </si>
  <si>
    <t>비고</t>
    <phoneticPr fontId="2" type="noConversion"/>
  </si>
  <si>
    <t>제외면적
(ha)</t>
    <phoneticPr fontId="2" type="noConversion"/>
  </si>
  <si>
    <t>사업면적
(ha)</t>
    <phoneticPr fontId="2" type="noConversion"/>
  </si>
  <si>
    <t>제외사유</t>
    <phoneticPr fontId="2" type="noConversion"/>
  </si>
  <si>
    <t>임반</t>
    <phoneticPr fontId="2" type="noConversion"/>
  </si>
  <si>
    <t>소반</t>
    <phoneticPr fontId="2" type="noConversion"/>
  </si>
  <si>
    <t>1-0</t>
    <phoneticPr fontId="2" type="noConversion"/>
  </si>
  <si>
    <t>1-0</t>
    <phoneticPr fontId="2" type="noConversion"/>
  </si>
  <si>
    <t>지산</t>
    <phoneticPr fontId="3" type="noConversion"/>
  </si>
  <si>
    <t>와우</t>
    <phoneticPr fontId="3" type="noConversion"/>
  </si>
  <si>
    <t>지적면적
(ha)</t>
    <phoneticPr fontId="2" type="noConversion"/>
  </si>
  <si>
    <t>암석지</t>
  </si>
  <si>
    <t>전남 진도군 지산면 가치리 1120</t>
  </si>
  <si>
    <t>최*여</t>
  </si>
  <si>
    <t>충남 아산시 둔포면 석고리 20-21</t>
  </si>
  <si>
    <t>약제소요량
(ℓ)</t>
    <phoneticPr fontId="2" type="noConversion"/>
  </si>
  <si>
    <t>108</t>
  </si>
  <si>
    <t>109</t>
  </si>
  <si>
    <t>110</t>
  </si>
  <si>
    <t>111</t>
  </si>
  <si>
    <t>112</t>
  </si>
  <si>
    <t>113</t>
  </si>
  <si>
    <t>114</t>
  </si>
  <si>
    <t>115</t>
  </si>
  <si>
    <t>묘지</t>
    <phoneticPr fontId="3" type="noConversion"/>
  </si>
  <si>
    <t>개간지</t>
    <phoneticPr fontId="3" type="noConversion"/>
  </si>
  <si>
    <t>최*운</t>
  </si>
  <si>
    <t>전남 진도군 지산면 고야리 620</t>
  </si>
  <si>
    <t>개간, 묘지</t>
    <phoneticPr fontId="3" type="noConversion"/>
  </si>
  <si>
    <t>이*희</t>
  </si>
  <si>
    <t>전남 진도군 지산면 가치리 1143</t>
  </si>
  <si>
    <t>이*순</t>
  </si>
  <si>
    <t>인천 남구 용현동 84-22 아성빌라 B-201</t>
  </si>
  <si>
    <t>최*례</t>
  </si>
  <si>
    <t>암석지</t>
    <phoneticPr fontId="3" type="noConversion"/>
  </si>
  <si>
    <t>김*태</t>
  </si>
  <si>
    <t>서울 서초구 방배동 975-24</t>
  </si>
  <si>
    <t>개간</t>
    <phoneticPr fontId="3" type="noConversion"/>
  </si>
  <si>
    <t>윤*원</t>
  </si>
  <si>
    <t>서울 용산구 이촌동 415 한강대우아파트 105-1703</t>
  </si>
  <si>
    <t>임*심</t>
  </si>
  <si>
    <t>경기 안성시 아양동 300 아양주공아파트 108-303</t>
  </si>
  <si>
    <t>2016년 솔껍질깍지벌레 나무주사사업 필지별 조서</t>
    <phoneticPr fontId="2" type="noConversion"/>
  </si>
  <si>
    <t>구분</t>
    <phoneticPr fontId="2" type="noConversion"/>
  </si>
  <si>
    <t>지산검망산
지구</t>
    <phoneticPr fontId="2" type="noConversion"/>
  </si>
  <si>
    <t>1-0</t>
    <phoneticPr fontId="2" type="noConversion"/>
  </si>
  <si>
    <t>지산</t>
    <phoneticPr fontId="3" type="noConversion"/>
  </si>
  <si>
    <t>와우</t>
    <phoneticPr fontId="3" type="noConversion"/>
  </si>
  <si>
    <t>117</t>
  </si>
  <si>
    <t>개간, 암석지</t>
    <phoneticPr fontId="3" type="noConversion"/>
  </si>
  <si>
    <t>118</t>
  </si>
  <si>
    <t>개간</t>
  </si>
  <si>
    <t>서*산</t>
  </si>
  <si>
    <t>전남 진도군 고군면 금계리 153-1</t>
  </si>
  <si>
    <t>126</t>
  </si>
  <si>
    <t>개간, 덩굴지, 임도</t>
  </si>
  <si>
    <t>정*성</t>
  </si>
  <si>
    <t>서울 서초구 서초동 1565-13 304호</t>
  </si>
  <si>
    <t>676</t>
  </si>
  <si>
    <t>조*</t>
  </si>
  <si>
    <t>전남 진도군 임회면 용호리 918</t>
  </si>
  <si>
    <t>677</t>
  </si>
  <si>
    <t>개간, 임도</t>
    <phoneticPr fontId="3" type="noConversion"/>
  </si>
  <si>
    <t>강*례</t>
  </si>
  <si>
    <t>전남 진도군 지산면 와우리 601</t>
  </si>
  <si>
    <t>127-1</t>
  </si>
  <si>
    <t>임도</t>
    <phoneticPr fontId="3" type="noConversion"/>
  </si>
  <si>
    <t>신*권</t>
  </si>
  <si>
    <t>서울 서초구 잠원동 70 신반포4차아파트 201-104</t>
  </si>
  <si>
    <t>161</t>
  </si>
  <si>
    <t>강*옥</t>
  </si>
  <si>
    <t>경기 남양주시 화도읍 묵현리 242-31 강남주택 가동 202호</t>
  </si>
  <si>
    <t>665</t>
  </si>
  <si>
    <t>이*일</t>
  </si>
  <si>
    <t>경기 양평군 양평읍 공흥리 302 귀빈빌라 씨-302</t>
  </si>
  <si>
    <t>668</t>
  </si>
  <si>
    <t>최*복</t>
  </si>
  <si>
    <t>전남 목포시 용당동 957-18</t>
  </si>
  <si>
    <t>168</t>
  </si>
  <si>
    <t>묘지</t>
  </si>
  <si>
    <t>최*림</t>
  </si>
  <si>
    <t>전남 진도군 지산면 와우리 605</t>
  </si>
  <si>
    <t>168-1</t>
  </si>
  <si>
    <t>169</t>
  </si>
  <si>
    <t>개간, 묘지</t>
    <phoneticPr fontId="3" type="noConversion"/>
  </si>
  <si>
    <t>지산금노지구</t>
    <phoneticPr fontId="2" type="noConversion"/>
  </si>
  <si>
    <t>133</t>
  </si>
  <si>
    <t>여*순</t>
  </si>
  <si>
    <t>서울 노우너구 하계동 271-3 극동아파트 2-1302</t>
  </si>
  <si>
    <t>133-2</t>
  </si>
  <si>
    <t>박*교</t>
  </si>
  <si>
    <t>전남 진도군 진도읍 남동4길 7-11</t>
  </si>
  <si>
    <t>133-4</t>
  </si>
  <si>
    <t>김*연</t>
  </si>
  <si>
    <t>서울 구로구 구로동 106-4 구로선경오피스텔 1013</t>
  </si>
  <si>
    <t>133-6</t>
  </si>
  <si>
    <t>정*애</t>
  </si>
  <si>
    <t>강진군 작천면 야흥리 375</t>
  </si>
  <si>
    <t>133-8</t>
  </si>
  <si>
    <t>133-11</t>
  </si>
  <si>
    <t>133-14</t>
  </si>
  <si>
    <t>133-20</t>
  </si>
  <si>
    <t>133-22</t>
  </si>
  <si>
    <t>전라남도</t>
  </si>
  <si>
    <t>133-24</t>
  </si>
  <si>
    <t>133-26</t>
  </si>
  <si>
    <t>전남 진도군 진도읍 남동리 579</t>
  </si>
  <si>
    <t>133-30</t>
  </si>
  <si>
    <t>137</t>
  </si>
  <si>
    <t>묘지, 편백지,활엽수임지</t>
    <phoneticPr fontId="3" type="noConversion"/>
  </si>
  <si>
    <t>정*호</t>
  </si>
  <si>
    <t>경기 양평군 용문면 동촌길46번길 57-14</t>
  </si>
  <si>
    <t>138</t>
  </si>
  <si>
    <t>활엽수임지</t>
    <phoneticPr fontId="3" type="noConversion"/>
  </si>
  <si>
    <t>138-3</t>
  </si>
  <si>
    <t>개간, 도로</t>
  </si>
  <si>
    <t>140-2</t>
  </si>
  <si>
    <t>재단법인***</t>
  </si>
  <si>
    <t>전북 익산시 신용동 344-2</t>
  </si>
  <si>
    <t>141-3</t>
  </si>
  <si>
    <t>143-2</t>
  </si>
  <si>
    <t>144</t>
  </si>
  <si>
    <t>개간</t>
    <phoneticPr fontId="3" type="noConversion"/>
  </si>
  <si>
    <t>강*덕</t>
  </si>
  <si>
    <t>전남 진도군 지산면 지산로 463</t>
  </si>
  <si>
    <t>지산들녘골
지구</t>
    <phoneticPr fontId="2" type="noConversion"/>
  </si>
  <si>
    <t>149</t>
  </si>
  <si>
    <t>151</t>
  </si>
  <si>
    <t>김*숙</t>
  </si>
  <si>
    <t>서울 서초구 반포대로26길 5, 202호(서초동,그린빌라)</t>
  </si>
  <si>
    <t>152</t>
  </si>
  <si>
    <t>묘지</t>
    <phoneticPr fontId="3" type="noConversion"/>
  </si>
  <si>
    <t>최*기</t>
  </si>
  <si>
    <t>서울 송파구 문정동 102-9 다세대주택 21-2</t>
  </si>
  <si>
    <t>153-2</t>
  </si>
  <si>
    <t>배*은</t>
  </si>
  <si>
    <t>부산 해운대구 재송동 1166-20-401</t>
  </si>
  <si>
    <t>154</t>
  </si>
  <si>
    <t>정*석</t>
  </si>
  <si>
    <t>155</t>
  </si>
  <si>
    <t>윤*자</t>
  </si>
  <si>
    <t>서울 강남구 대치동 316 은마아파트 25동 302호</t>
  </si>
  <si>
    <t>163</t>
  </si>
  <si>
    <t>진도군**</t>
  </si>
  <si>
    <t>165-1</t>
  </si>
  <si>
    <t>지산듬바골
지구</t>
    <phoneticPr fontId="2" type="noConversion"/>
  </si>
  <si>
    <t>1</t>
  </si>
  <si>
    <t>정*익</t>
  </si>
  <si>
    <t>전남 진도군 지산면 가치리 1132</t>
  </si>
  <si>
    <t>2</t>
  </si>
  <si>
    <t>정*승</t>
  </si>
  <si>
    <t>3</t>
  </si>
  <si>
    <t>442</t>
  </si>
  <si>
    <t>임*용</t>
  </si>
  <si>
    <t>6</t>
  </si>
  <si>
    <t>개간,묘지</t>
    <phoneticPr fontId="3" type="noConversion"/>
  </si>
  <si>
    <t>임*욱</t>
  </si>
  <si>
    <t>전남 진도군 지산면 와우리 344</t>
  </si>
  <si>
    <t>93-1</t>
  </si>
  <si>
    <t>개간, 묘지</t>
  </si>
  <si>
    <t>문*대</t>
  </si>
  <si>
    <t>전남 진도군 지산면 와우리 338-4</t>
  </si>
  <si>
    <t>94</t>
  </si>
  <si>
    <t>장*신</t>
  </si>
  <si>
    <t>전남 진도군 지산면 가치리 509</t>
  </si>
  <si>
    <t>95</t>
  </si>
  <si>
    <t>96</t>
  </si>
  <si>
    <t>서*림</t>
  </si>
  <si>
    <t>전남 진도군 지산면 보전리 368</t>
  </si>
  <si>
    <t>105-1</t>
  </si>
  <si>
    <t>정*국</t>
  </si>
  <si>
    <t>106</t>
  </si>
  <si>
    <t>전*애</t>
  </si>
  <si>
    <t>서울 송파구 마천동 368-10</t>
  </si>
  <si>
    <t>106-1</t>
  </si>
  <si>
    <t>최*환</t>
  </si>
  <si>
    <t>서울 강동구 암사동 477-40</t>
  </si>
  <si>
    <t>107</t>
  </si>
  <si>
    <t>김*경</t>
  </si>
  <si>
    <t>서울 강동구 명일동 28 삼익아파트 607동 1217호</t>
  </si>
  <si>
    <t>108-1</t>
  </si>
  <si>
    <t>김*진</t>
  </si>
  <si>
    <t>전남 진도군 지산면 가치리 1123</t>
  </si>
  <si>
    <t>108-2</t>
  </si>
  <si>
    <t>개간,소경목</t>
    <phoneticPr fontId="3" type="noConversion"/>
  </si>
  <si>
    <t>108-3</t>
  </si>
  <si>
    <t>강*선</t>
  </si>
  <si>
    <t>전남 무안군 삼향면 임성리 1238</t>
  </si>
  <si>
    <t>116</t>
  </si>
  <si>
    <t>정*진</t>
  </si>
  <si>
    <t>인천 동구 송현동 6-26 송현주공아파트 106-804</t>
  </si>
  <si>
    <t>지산와우
1지구</t>
    <phoneticPr fontId="2" type="noConversion"/>
  </si>
  <si>
    <t>153-1</t>
  </si>
  <si>
    <t>덩굴지</t>
    <phoneticPr fontId="3" type="noConversion"/>
  </si>
  <si>
    <t>156</t>
  </si>
  <si>
    <t>157</t>
  </si>
  <si>
    <t>덩굴지, 편백지</t>
    <phoneticPr fontId="3" type="noConversion"/>
  </si>
  <si>
    <t>이*율</t>
  </si>
  <si>
    <t>서울 금천구 시흥대로64길 13(시흥동)</t>
  </si>
  <si>
    <t>158</t>
  </si>
  <si>
    <t>차*주</t>
  </si>
  <si>
    <t>전북 익산시 부송동 1038-1 삼성아파트 103-605</t>
  </si>
  <si>
    <t>159</t>
  </si>
  <si>
    <t>산죽</t>
  </si>
  <si>
    <t>이*주</t>
  </si>
  <si>
    <t>경기 부천시 원미구 중동 1055 중흥마을 614-202</t>
  </si>
  <si>
    <t>735</t>
  </si>
  <si>
    <t>강*철</t>
  </si>
  <si>
    <t>전남 진도군 지산면 와우리 604</t>
  </si>
  <si>
    <t>지산와우
2지구</t>
    <phoneticPr fontId="2" type="noConversion"/>
  </si>
  <si>
    <t>129</t>
  </si>
  <si>
    <t>이*신</t>
  </si>
  <si>
    <t>전남 진도군 지산면 고야리 619</t>
  </si>
  <si>
    <t>687</t>
  </si>
  <si>
    <t>장*옥</t>
  </si>
  <si>
    <t>전남 진도군 지산면 와우리 615</t>
  </si>
  <si>
    <t>133-3</t>
  </si>
  <si>
    <t>133-19</t>
  </si>
  <si>
    <t>개간,활엽수임지</t>
    <phoneticPr fontId="3" type="noConversion"/>
  </si>
  <si>
    <t>133-28</t>
  </si>
  <si>
    <t>133-41</t>
  </si>
  <si>
    <t>이*운</t>
  </si>
  <si>
    <t>전남 진도군 지산면 금노길 160</t>
  </si>
  <si>
    <t>134</t>
  </si>
  <si>
    <t>노*미</t>
  </si>
  <si>
    <t>서울 성동구 금호동4가 금호동 대우아파트 109-2103</t>
  </si>
  <si>
    <t>135</t>
  </si>
  <si>
    <t>편백지</t>
    <phoneticPr fontId="3" type="noConversion"/>
  </si>
  <si>
    <t>이*춘</t>
  </si>
  <si>
    <t>서울 중랑구 면목동 623-3</t>
  </si>
  <si>
    <t>136</t>
  </si>
  <si>
    <t>설*남</t>
  </si>
  <si>
    <t>전남 진도군 지산면 인지리 337</t>
  </si>
  <si>
    <t>731</t>
  </si>
  <si>
    <t>김*인</t>
  </si>
  <si>
    <t>지산장재미골
지구</t>
    <phoneticPr fontId="2" type="noConversion"/>
  </si>
  <si>
    <t>총   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</si>
</sst>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_-* #,##0.00_-;&quot;₩&quot;&quot;₩&quot;\-* #,##0.00_-;_-* &quot;-&quot;??_-;_-@_-"/>
    <numFmt numFmtId="177" formatCode="&quot;₩&quot;&quot;₩&quot;\$#,##0_);&quot;₩&quot;&quot;₩&quot;\(&quot;₩&quot;&quot;₩&quot;\$#,##0&quot;₩&quot;&quot;₩&quot;\)"/>
    <numFmt numFmtId="178" formatCode="_-* #,##0_-;&quot;₩&quot;&quot;₩&quot;\-* #,##0_-;_-* &quot;-&quot;_-;_-@_-"/>
    <numFmt numFmtId="179" formatCode="_-&quot;₩&quot;* #,##0.00_-;&quot;₩&quot;&quot;₩&quot;\-&quot;₩&quot;* #,##0.00_-;_-&quot;₩&quot;* &quot;-&quot;??_-;_-@_-"/>
    <numFmt numFmtId="180" formatCode="&quot;₩&quot;&quot;₩&quot;\$#,##0_);[Red]&quot;₩&quot;&quot;₩&quot;\(&quot;₩&quot;&quot;₩&quot;\$#,##0&quot;₩&quot;&quot;₩&quot;\)"/>
    <numFmt numFmtId="181" formatCode="&quot;₩&quot;&quot;₩&quot;\$#,##0.00_);&quot;₩&quot;&quot;₩&quot;\(&quot;₩&quot;&quot;₩&quot;\$#,##0.00&quot;₩&quot;&quot;₩&quot;\)"/>
    <numFmt numFmtId="182" formatCode="0.00_);[Red]\(0.00\)"/>
    <numFmt numFmtId="183" formatCode="_-* #,##0.00_-;\-* #,##0.00_-;_-* &quot;-&quot;_-;_-@_-"/>
    <numFmt numFmtId="184" formatCode="&quot;산&quot;@&quot;임&quot;"/>
  </numFmts>
  <fonts count="2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Arial"/>
      <family val="2"/>
    </font>
    <font>
      <sz val="12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18"/>
      <color theme="1"/>
      <name val="휴먼엑스포"/>
      <family val="1"/>
      <charset val="129"/>
    </font>
    <font>
      <sz val="10"/>
      <name val="굴림"/>
      <family val="3"/>
      <charset val="129"/>
    </font>
    <font>
      <sz val="10"/>
      <color indexed="8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</borders>
  <cellStyleXfs count="4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0" xfId="0" applyFont="1">
      <alignment vertical="center"/>
    </xf>
    <xf numFmtId="182" fontId="12" fillId="0" borderId="4" xfId="0" applyNumberFormat="1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184" fontId="16" fillId="0" borderId="4" xfId="6" applyNumberFormat="1" applyFont="1" applyBorder="1" applyAlignment="1">
      <alignment horizontal="center" vertical="center"/>
    </xf>
    <xf numFmtId="183" fontId="13" fillId="0" borderId="4" xfId="8" applyNumberFormat="1" applyFont="1" applyFill="1" applyBorder="1" applyAlignment="1">
      <alignment horizontal="center" vertical="center"/>
    </xf>
    <xf numFmtId="183" fontId="15" fillId="0" borderId="4" xfId="8" applyNumberFormat="1" applyFont="1" applyFill="1" applyBorder="1" applyAlignment="1">
      <alignment vertical="center" shrinkToFit="1"/>
    </xf>
    <xf numFmtId="182" fontId="15" fillId="0" borderId="4" xfId="0" applyNumberFormat="1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 shrinkToFit="1"/>
    </xf>
    <xf numFmtId="182" fontId="12" fillId="0" borderId="9" xfId="0" applyNumberFormat="1" applyFont="1" applyBorder="1" applyAlignment="1">
      <alignment horizontal="center" vertical="center"/>
    </xf>
    <xf numFmtId="0" fontId="11" fillId="0" borderId="4" xfId="1" applyNumberFormat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183" fontId="16" fillId="2" borderId="4" xfId="8" applyNumberFormat="1" applyFont="1" applyFill="1" applyBorder="1" applyAlignment="1">
      <alignment horizontal="center" vertical="center"/>
    </xf>
    <xf numFmtId="183" fontId="13" fillId="0" borderId="4" xfId="8" applyNumberFormat="1" applyFont="1" applyFill="1" applyBorder="1" applyAlignment="1">
      <alignment horizontal="center" vertical="center" shrinkToFit="1"/>
    </xf>
    <xf numFmtId="0" fontId="16" fillId="2" borderId="4" xfId="6" applyFont="1" applyFill="1" applyBorder="1" applyAlignment="1">
      <alignment horizontal="center" vertical="center" shrinkToFit="1"/>
    </xf>
    <xf numFmtId="0" fontId="16" fillId="0" borderId="4" xfId="6" applyNumberFormat="1" applyFont="1" applyBorder="1" applyAlignment="1">
      <alignment horizontal="center" vertical="center"/>
    </xf>
    <xf numFmtId="184" fontId="13" fillId="0" borderId="4" xfId="6" applyNumberFormat="1" applyFont="1" applyBorder="1" applyAlignment="1">
      <alignment horizontal="center" vertical="center"/>
    </xf>
    <xf numFmtId="182" fontId="13" fillId="0" borderId="4" xfId="0" applyNumberFormat="1" applyFont="1" applyBorder="1" applyAlignment="1">
      <alignment horizontal="center" vertical="center"/>
    </xf>
    <xf numFmtId="184" fontId="16" fillId="0" borderId="4" xfId="6" applyNumberFormat="1" applyFont="1" applyFill="1" applyBorder="1" applyAlignment="1">
      <alignment horizontal="center" vertical="center"/>
    </xf>
    <xf numFmtId="0" fontId="16" fillId="0" borderId="4" xfId="6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19" fillId="0" borderId="9" xfId="0" applyFont="1" applyBorder="1" applyAlignment="1">
      <alignment horizontal="center" vertical="center"/>
    </xf>
    <xf numFmtId="183" fontId="19" fillId="0" borderId="9" xfId="0" applyNumberFormat="1" applyFont="1" applyBorder="1">
      <alignment vertical="center"/>
    </xf>
    <xf numFmtId="182" fontId="19" fillId="0" borderId="9" xfId="0" applyNumberFormat="1" applyFont="1" applyBorder="1">
      <alignment vertical="center"/>
    </xf>
    <xf numFmtId="182" fontId="19" fillId="0" borderId="9" xfId="0" applyNumberFormat="1" applyFont="1" applyBorder="1" applyAlignment="1">
      <alignment horizontal="center" vertical="center"/>
    </xf>
    <xf numFmtId="0" fontId="19" fillId="0" borderId="9" xfId="0" applyFont="1" applyBorder="1">
      <alignment vertical="center"/>
    </xf>
    <xf numFmtId="0" fontId="0" fillId="0" borderId="11" xfId="0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184" fontId="16" fillId="0" borderId="6" xfId="6" applyNumberFormat="1" applyFont="1" applyBorder="1" applyAlignment="1">
      <alignment horizontal="center" vertical="center"/>
    </xf>
    <xf numFmtId="183" fontId="15" fillId="0" borderId="6" xfId="8" applyNumberFormat="1" applyFont="1" applyFill="1" applyBorder="1" applyAlignment="1">
      <alignment vertical="center" shrinkToFit="1"/>
    </xf>
    <xf numFmtId="183" fontId="13" fillId="0" borderId="6" xfId="8" applyNumberFormat="1" applyFont="1" applyFill="1" applyBorder="1" applyAlignment="1">
      <alignment horizontal="center" vertical="center"/>
    </xf>
    <xf numFmtId="182" fontId="12" fillId="0" borderId="6" xfId="0" applyNumberFormat="1" applyFont="1" applyBorder="1" applyAlignment="1">
      <alignment horizontal="center" vertical="center"/>
    </xf>
    <xf numFmtId="182" fontId="15" fillId="0" borderId="6" xfId="0" applyNumberFormat="1" applyFont="1" applyFill="1" applyBorder="1" applyAlignment="1">
      <alignment horizontal="center" vertical="center" shrinkToFit="1"/>
    </xf>
    <xf numFmtId="0" fontId="15" fillId="0" borderId="6" xfId="0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184" fontId="16" fillId="0" borderId="9" xfId="6" applyNumberFormat="1" applyFont="1" applyBorder="1" applyAlignment="1">
      <alignment horizontal="center" vertical="center"/>
    </xf>
    <xf numFmtId="183" fontId="15" fillId="0" borderId="9" xfId="8" applyNumberFormat="1" applyFont="1" applyFill="1" applyBorder="1" applyAlignment="1">
      <alignment vertical="center" shrinkToFit="1"/>
    </xf>
    <xf numFmtId="183" fontId="13" fillId="0" borderId="9" xfId="8" applyNumberFormat="1" applyFont="1" applyFill="1" applyBorder="1" applyAlignment="1">
      <alignment horizontal="center" vertical="center"/>
    </xf>
    <xf numFmtId="182" fontId="15" fillId="0" borderId="9" xfId="0" applyNumberFormat="1" applyFont="1" applyFill="1" applyBorder="1" applyAlignment="1">
      <alignment horizontal="center" vertical="center" shrinkToFit="1"/>
    </xf>
    <xf numFmtId="0" fontId="16" fillId="2" borderId="9" xfId="6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0" borderId="13" xfId="1" applyNumberFormat="1" applyFont="1" applyFill="1" applyBorder="1" applyAlignment="1">
      <alignment horizontal="center" vertical="center" shrinkToFit="1"/>
    </xf>
    <xf numFmtId="0" fontId="11" fillId="0" borderId="4" xfId="1" applyNumberFormat="1" applyFont="1" applyFill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</cellXfs>
  <cellStyles count="45">
    <cellStyle name="AeE­ [0]_INQUIRY ¿μ¾÷AßAø " xfId="31"/>
    <cellStyle name="AeE­_INQUIRY ¿μ¾÷AßAø " xfId="32"/>
    <cellStyle name="AÞ¸¶ [0]_INQUIRY ¿μ¾÷AßAø " xfId="33"/>
    <cellStyle name="AÞ¸¶_INQUIRY ¿μ¾÷AßAø " xfId="34"/>
    <cellStyle name="C￥AØ_¿μ¾÷CoE² " xfId="35"/>
    <cellStyle name="Comma [0]_ SG&amp;A Bridge " xfId="36"/>
    <cellStyle name="Comma_ SG&amp;A Bridge " xfId="37"/>
    <cellStyle name="Currency [0]_ SG&amp;A Bridge " xfId="38"/>
    <cellStyle name="Currency_ SG&amp;A Bridge " xfId="39"/>
    <cellStyle name="Header1" xfId="40"/>
    <cellStyle name="Header2" xfId="41"/>
    <cellStyle name="Normal_ SG&amp;A Bridge " xfId="42"/>
    <cellStyle name="뷭?_BOOKSHIP" xfId="7"/>
    <cellStyle name="쉼표 [0] 2" xfId="8"/>
    <cellStyle name="쉼표 [0] 2 3" xfId="44"/>
    <cellStyle name="쉼표 [0] 7" xfId="2"/>
    <cellStyle name="콤마 [0]_1202" xfId="9"/>
    <cellStyle name="콤마_1202" xfId="10"/>
    <cellStyle name="표준" xfId="0" builtinId="0"/>
    <cellStyle name="표준 10" xfId="4"/>
    <cellStyle name="표준 10 2" xfId="11"/>
    <cellStyle name="표준 11 2" xfId="12"/>
    <cellStyle name="표준 13 2" xfId="13"/>
    <cellStyle name="표준 14 2" xfId="14"/>
    <cellStyle name="표준 15 2" xfId="15"/>
    <cellStyle name="표준 16 2" xfId="16"/>
    <cellStyle name="표준 17 2" xfId="17"/>
    <cellStyle name="표준 18 2" xfId="18"/>
    <cellStyle name="표준 19 2" xfId="19"/>
    <cellStyle name="표준 2" xfId="6"/>
    <cellStyle name="표준 2 2" xfId="43"/>
    <cellStyle name="표준 21 2" xfId="20"/>
    <cellStyle name="표준 22 2" xfId="21"/>
    <cellStyle name="표준 23 2" xfId="22"/>
    <cellStyle name="표준 24 2" xfId="23"/>
    <cellStyle name="표준 28 2" xfId="24"/>
    <cellStyle name="표준 3" xfId="5"/>
    <cellStyle name="표준 3 2" xfId="25"/>
    <cellStyle name="표준 5 2" xfId="26"/>
    <cellStyle name="표준 6 2" xfId="27"/>
    <cellStyle name="표준 7" xfId="1"/>
    <cellStyle name="표준 7 2" xfId="28"/>
    <cellStyle name="표준 8" xfId="3"/>
    <cellStyle name="표준 8 2" xfId="29"/>
    <cellStyle name="표준 9 2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9"/>
  <sheetViews>
    <sheetView tabSelected="1" view="pageBreakPreview" zoomScale="85" zoomScaleSheetLayoutView="85" workbookViewId="0">
      <pane ySplit="4" topLeftCell="A20" activePane="bottomLeft" state="frozen"/>
      <selection pane="bottomLeft" activeCell="N5" sqref="N5:N21"/>
    </sheetView>
  </sheetViews>
  <sheetFormatPr defaultRowHeight="16.5"/>
  <cols>
    <col min="1" max="1" width="9" style="1"/>
    <col min="2" max="3" width="8.75" style="1" customWidth="1"/>
    <col min="4" max="6" width="8.75" customWidth="1"/>
    <col min="7" max="7" width="10.375" customWidth="1"/>
    <col min="8" max="10" width="10.375" style="1" customWidth="1"/>
    <col min="11" max="11" width="9.625" style="1" customWidth="1"/>
    <col min="12" max="12" width="8.625" customWidth="1"/>
    <col min="13" max="13" width="22.25" customWidth="1"/>
    <col min="14" max="14" width="11.25" customWidth="1"/>
    <col min="15" max="15" width="16.5" customWidth="1"/>
  </cols>
  <sheetData>
    <row r="1" spans="1:14" ht="20.100000000000001" customHeight="1">
      <c r="A1" s="44" t="s">
        <v>48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ht="20.100000000000001" customHeight="1" thickBot="1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</row>
    <row r="3" spans="1:14" s="2" customFormat="1" ht="20.100000000000001" customHeight="1" thickTop="1">
      <c r="A3" s="45" t="s">
        <v>49</v>
      </c>
      <c r="B3" s="56" t="s">
        <v>10</v>
      </c>
      <c r="C3" s="56" t="s">
        <v>11</v>
      </c>
      <c r="D3" s="57" t="s">
        <v>0</v>
      </c>
      <c r="E3" s="57" t="s">
        <v>1</v>
      </c>
      <c r="F3" s="59" t="s">
        <v>2</v>
      </c>
      <c r="G3" s="54" t="s">
        <v>16</v>
      </c>
      <c r="H3" s="54" t="s">
        <v>8</v>
      </c>
      <c r="I3" s="54" t="s">
        <v>21</v>
      </c>
      <c r="J3" s="54" t="s">
        <v>7</v>
      </c>
      <c r="K3" s="54" t="s">
        <v>9</v>
      </c>
      <c r="L3" s="56" t="s">
        <v>3</v>
      </c>
      <c r="M3" s="56"/>
      <c r="N3" s="48" t="s">
        <v>6</v>
      </c>
    </row>
    <row r="4" spans="1:14" s="2" customFormat="1" ht="20.100000000000001" customHeight="1">
      <c r="A4" s="46"/>
      <c r="B4" s="55"/>
      <c r="C4" s="55"/>
      <c r="D4" s="58"/>
      <c r="E4" s="58"/>
      <c r="F4" s="60"/>
      <c r="G4" s="55"/>
      <c r="H4" s="55"/>
      <c r="I4" s="55"/>
      <c r="J4" s="55"/>
      <c r="K4" s="55"/>
      <c r="L4" s="11" t="s">
        <v>4</v>
      </c>
      <c r="M4" s="11" t="s">
        <v>5</v>
      </c>
      <c r="N4" s="49"/>
    </row>
    <row r="5" spans="1:14" ht="23.25" customHeight="1">
      <c r="A5" s="12">
        <v>1</v>
      </c>
      <c r="B5" s="51" t="s">
        <v>51</v>
      </c>
      <c r="C5" s="50" t="s">
        <v>51</v>
      </c>
      <c r="D5" s="4" t="s">
        <v>52</v>
      </c>
      <c r="E5" s="4" t="s">
        <v>53</v>
      </c>
      <c r="F5" s="5" t="s">
        <v>152</v>
      </c>
      <c r="G5" s="13">
        <v>0.77</v>
      </c>
      <c r="H5" s="6">
        <v>0.68</v>
      </c>
      <c r="I5" s="3">
        <f>H5*11.98</f>
        <v>8.1464000000000016</v>
      </c>
      <c r="J5" s="3">
        <f t="shared" ref="J5:J21" si="0">G5-H5</f>
        <v>8.9999999999999969E-2</v>
      </c>
      <c r="K5" s="14" t="s">
        <v>137</v>
      </c>
      <c r="L5" s="15" t="s">
        <v>153</v>
      </c>
      <c r="M5" s="15" t="s">
        <v>154</v>
      </c>
      <c r="N5" s="52" t="s">
        <v>197</v>
      </c>
    </row>
    <row r="6" spans="1:14" ht="23.25" customHeight="1">
      <c r="A6" s="12">
        <v>2</v>
      </c>
      <c r="B6" s="51"/>
      <c r="C6" s="50"/>
      <c r="D6" s="4" t="s">
        <v>52</v>
      </c>
      <c r="E6" s="4" t="s">
        <v>53</v>
      </c>
      <c r="F6" s="5" t="s">
        <v>155</v>
      </c>
      <c r="G6" s="13">
        <v>0.23</v>
      </c>
      <c r="H6" s="6">
        <v>0.23</v>
      </c>
      <c r="I6" s="3">
        <f t="shared" ref="I6:I21" si="1">H6*11.98</f>
        <v>2.7554000000000003</v>
      </c>
      <c r="J6" s="3">
        <f t="shared" si="0"/>
        <v>0</v>
      </c>
      <c r="K6" s="14"/>
      <c r="L6" s="15" t="s">
        <v>156</v>
      </c>
      <c r="M6" s="15" t="s">
        <v>18</v>
      </c>
      <c r="N6" s="53"/>
    </row>
    <row r="7" spans="1:14" ht="23.25" customHeight="1">
      <c r="A7" s="12">
        <v>3</v>
      </c>
      <c r="B7" s="51"/>
      <c r="C7" s="50"/>
      <c r="D7" s="4" t="s">
        <v>52</v>
      </c>
      <c r="E7" s="4" t="s">
        <v>53</v>
      </c>
      <c r="F7" s="5" t="s">
        <v>157</v>
      </c>
      <c r="G7" s="7">
        <v>0.54</v>
      </c>
      <c r="H7" s="6">
        <v>0.52</v>
      </c>
      <c r="I7" s="3">
        <f t="shared" si="1"/>
        <v>6.2296000000000005</v>
      </c>
      <c r="J7" s="3">
        <f t="shared" si="0"/>
        <v>2.0000000000000018E-2</v>
      </c>
      <c r="K7" s="8" t="s">
        <v>137</v>
      </c>
      <c r="L7" s="9" t="s">
        <v>156</v>
      </c>
      <c r="M7" s="9" t="s">
        <v>18</v>
      </c>
      <c r="N7" s="53"/>
    </row>
    <row r="8" spans="1:14" ht="23.25" customHeight="1">
      <c r="A8" s="12">
        <v>4</v>
      </c>
      <c r="B8" s="51"/>
      <c r="C8" s="50"/>
      <c r="D8" s="4" t="s">
        <v>52</v>
      </c>
      <c r="E8" s="4" t="s">
        <v>53</v>
      </c>
      <c r="F8" s="16" t="s">
        <v>158</v>
      </c>
      <c r="G8" s="7">
        <v>0.09</v>
      </c>
      <c r="H8" s="6">
        <v>0.09</v>
      </c>
      <c r="I8" s="3">
        <f t="shared" si="1"/>
        <v>1.0782</v>
      </c>
      <c r="J8" s="3">
        <f t="shared" si="0"/>
        <v>0</v>
      </c>
      <c r="K8" s="8"/>
      <c r="L8" s="9" t="s">
        <v>159</v>
      </c>
      <c r="M8" s="9"/>
      <c r="N8" s="53"/>
    </row>
    <row r="9" spans="1:14" ht="23.25" customHeight="1">
      <c r="A9" s="12">
        <v>5</v>
      </c>
      <c r="B9" s="51"/>
      <c r="C9" s="50"/>
      <c r="D9" s="4" t="s">
        <v>52</v>
      </c>
      <c r="E9" s="4" t="s">
        <v>53</v>
      </c>
      <c r="F9" s="5" t="s">
        <v>160</v>
      </c>
      <c r="G9" s="7">
        <v>0.95</v>
      </c>
      <c r="H9" s="6">
        <v>0.76</v>
      </c>
      <c r="I9" s="3">
        <f t="shared" si="1"/>
        <v>9.1048000000000009</v>
      </c>
      <c r="J9" s="3">
        <f t="shared" si="0"/>
        <v>0.18999999999999995</v>
      </c>
      <c r="K9" s="8" t="s">
        <v>161</v>
      </c>
      <c r="L9" s="9" t="s">
        <v>162</v>
      </c>
      <c r="M9" s="9" t="s">
        <v>163</v>
      </c>
      <c r="N9" s="53"/>
    </row>
    <row r="10" spans="1:14" ht="23.25" customHeight="1">
      <c r="A10" s="12">
        <v>6</v>
      </c>
      <c r="B10" s="51"/>
      <c r="C10" s="50"/>
      <c r="D10" s="4" t="s">
        <v>52</v>
      </c>
      <c r="E10" s="4" t="s">
        <v>53</v>
      </c>
      <c r="F10" s="5" t="s">
        <v>164</v>
      </c>
      <c r="G10" s="7">
        <v>0.86</v>
      </c>
      <c r="H10" s="6">
        <v>0.6</v>
      </c>
      <c r="I10" s="3">
        <f t="shared" si="1"/>
        <v>7.1879999999999997</v>
      </c>
      <c r="J10" s="3">
        <f t="shared" si="0"/>
        <v>0.26</v>
      </c>
      <c r="K10" s="8" t="s">
        <v>165</v>
      </c>
      <c r="L10" s="9" t="s">
        <v>166</v>
      </c>
      <c r="M10" s="9" t="s">
        <v>167</v>
      </c>
      <c r="N10" s="53"/>
    </row>
    <row r="11" spans="1:14" ht="23.25" customHeight="1">
      <c r="A11" s="12">
        <v>7</v>
      </c>
      <c r="B11" s="51"/>
      <c r="C11" s="50"/>
      <c r="D11" s="4" t="s">
        <v>52</v>
      </c>
      <c r="E11" s="4" t="s">
        <v>53</v>
      </c>
      <c r="F11" s="5" t="s">
        <v>168</v>
      </c>
      <c r="G11" s="7">
        <v>0.54</v>
      </c>
      <c r="H11" s="6">
        <v>0.54</v>
      </c>
      <c r="I11" s="3">
        <f t="shared" si="1"/>
        <v>6.4692000000000007</v>
      </c>
      <c r="J11" s="3">
        <f t="shared" si="0"/>
        <v>0</v>
      </c>
      <c r="K11" s="8"/>
      <c r="L11" s="9" t="s">
        <v>169</v>
      </c>
      <c r="M11" s="9" t="s">
        <v>170</v>
      </c>
      <c r="N11" s="53"/>
    </row>
    <row r="12" spans="1:14" ht="23.25" customHeight="1">
      <c r="A12" s="12">
        <v>8</v>
      </c>
      <c r="B12" s="51"/>
      <c r="C12" s="50"/>
      <c r="D12" s="4" t="s">
        <v>52</v>
      </c>
      <c r="E12" s="4" t="s">
        <v>53</v>
      </c>
      <c r="F12" s="5" t="s">
        <v>171</v>
      </c>
      <c r="G12" s="7">
        <v>0.39</v>
      </c>
      <c r="H12" s="6">
        <v>0.31</v>
      </c>
      <c r="I12" s="3">
        <f t="shared" si="1"/>
        <v>3.7138</v>
      </c>
      <c r="J12" s="3">
        <f t="shared" si="0"/>
        <v>8.0000000000000016E-2</v>
      </c>
      <c r="K12" s="8" t="s">
        <v>137</v>
      </c>
      <c r="L12" s="9" t="s">
        <v>166</v>
      </c>
      <c r="M12" s="9" t="s">
        <v>167</v>
      </c>
      <c r="N12" s="53"/>
    </row>
    <row r="13" spans="1:14" ht="23.25" customHeight="1">
      <c r="A13" s="12">
        <v>9</v>
      </c>
      <c r="B13" s="51"/>
      <c r="C13" s="50"/>
      <c r="D13" s="4" t="s">
        <v>52</v>
      </c>
      <c r="E13" s="4" t="s">
        <v>53</v>
      </c>
      <c r="F13" s="5" t="s">
        <v>172</v>
      </c>
      <c r="G13" s="7">
        <v>0.66</v>
      </c>
      <c r="H13" s="6">
        <v>0.49</v>
      </c>
      <c r="I13" s="3">
        <f t="shared" si="1"/>
        <v>5.8702000000000005</v>
      </c>
      <c r="J13" s="3">
        <f t="shared" si="0"/>
        <v>0.17000000000000004</v>
      </c>
      <c r="K13" s="8" t="s">
        <v>57</v>
      </c>
      <c r="L13" s="9" t="s">
        <v>173</v>
      </c>
      <c r="M13" s="9" t="s">
        <v>174</v>
      </c>
      <c r="N13" s="53"/>
    </row>
    <row r="14" spans="1:14" ht="23.25" customHeight="1">
      <c r="A14" s="12">
        <v>10</v>
      </c>
      <c r="B14" s="51"/>
      <c r="C14" s="50"/>
      <c r="D14" s="4" t="s">
        <v>52</v>
      </c>
      <c r="E14" s="4" t="s">
        <v>53</v>
      </c>
      <c r="F14" s="5" t="s">
        <v>175</v>
      </c>
      <c r="G14" s="7">
        <v>3.67</v>
      </c>
      <c r="H14" s="6">
        <v>3.56</v>
      </c>
      <c r="I14" s="3">
        <f t="shared" si="1"/>
        <v>42.648800000000001</v>
      </c>
      <c r="J14" s="3">
        <f t="shared" si="0"/>
        <v>0.10999999999999988</v>
      </c>
      <c r="K14" s="8" t="s">
        <v>128</v>
      </c>
      <c r="L14" s="9" t="s">
        <v>176</v>
      </c>
      <c r="M14" s="9" t="s">
        <v>18</v>
      </c>
      <c r="N14" s="53"/>
    </row>
    <row r="15" spans="1:14" ht="23.25" customHeight="1">
      <c r="A15" s="12">
        <v>11</v>
      </c>
      <c r="B15" s="51"/>
      <c r="C15" s="50"/>
      <c r="D15" s="4" t="s">
        <v>52</v>
      </c>
      <c r="E15" s="4" t="s">
        <v>53</v>
      </c>
      <c r="F15" s="5" t="s">
        <v>177</v>
      </c>
      <c r="G15" s="7">
        <v>4.78</v>
      </c>
      <c r="H15" s="6">
        <v>4.18</v>
      </c>
      <c r="I15" s="3">
        <f t="shared" si="1"/>
        <v>50.0764</v>
      </c>
      <c r="J15" s="3">
        <f t="shared" si="0"/>
        <v>0.60000000000000053</v>
      </c>
      <c r="K15" s="8" t="s">
        <v>90</v>
      </c>
      <c r="L15" s="9" t="s">
        <v>178</v>
      </c>
      <c r="M15" s="9" t="s">
        <v>179</v>
      </c>
      <c r="N15" s="53"/>
    </row>
    <row r="16" spans="1:14" ht="23.25" customHeight="1">
      <c r="A16" s="12">
        <v>12</v>
      </c>
      <c r="B16" s="51"/>
      <c r="C16" s="50"/>
      <c r="D16" s="4" t="s">
        <v>52</v>
      </c>
      <c r="E16" s="4" t="s">
        <v>53</v>
      </c>
      <c r="F16" s="5" t="s">
        <v>180</v>
      </c>
      <c r="G16" s="7">
        <v>7.0000000000000007E-2</v>
      </c>
      <c r="H16" s="6">
        <v>7.0000000000000007E-2</v>
      </c>
      <c r="I16" s="3">
        <f t="shared" si="1"/>
        <v>0.83860000000000012</v>
      </c>
      <c r="J16" s="3">
        <f t="shared" si="0"/>
        <v>0</v>
      </c>
      <c r="K16" s="8"/>
      <c r="L16" s="9" t="s">
        <v>181</v>
      </c>
      <c r="M16" s="9" t="s">
        <v>182</v>
      </c>
      <c r="N16" s="53"/>
    </row>
    <row r="17" spans="1:15" ht="23.25" customHeight="1">
      <c r="A17" s="12">
        <v>13</v>
      </c>
      <c r="B17" s="51"/>
      <c r="C17" s="50"/>
      <c r="D17" s="4" t="s">
        <v>52</v>
      </c>
      <c r="E17" s="4" t="s">
        <v>53</v>
      </c>
      <c r="F17" s="5" t="s">
        <v>183</v>
      </c>
      <c r="G17" s="7">
        <v>0.99</v>
      </c>
      <c r="H17" s="6">
        <v>0.99</v>
      </c>
      <c r="I17" s="3">
        <f t="shared" si="1"/>
        <v>11.860200000000001</v>
      </c>
      <c r="J17" s="3">
        <f t="shared" si="0"/>
        <v>0</v>
      </c>
      <c r="K17" s="8"/>
      <c r="L17" s="9" t="s">
        <v>184</v>
      </c>
      <c r="M17" s="9" t="s">
        <v>185</v>
      </c>
      <c r="N17" s="53"/>
    </row>
    <row r="18" spans="1:15" ht="23.25" customHeight="1">
      <c r="A18" s="12">
        <v>14</v>
      </c>
      <c r="B18" s="51"/>
      <c r="C18" s="50"/>
      <c r="D18" s="4" t="s">
        <v>52</v>
      </c>
      <c r="E18" s="4" t="s">
        <v>53</v>
      </c>
      <c r="F18" s="5" t="s">
        <v>186</v>
      </c>
      <c r="G18" s="7">
        <v>0.18</v>
      </c>
      <c r="H18" s="6">
        <v>0.16</v>
      </c>
      <c r="I18" s="3">
        <f t="shared" si="1"/>
        <v>1.9168000000000001</v>
      </c>
      <c r="J18" s="3">
        <f t="shared" si="0"/>
        <v>1.999999999999999E-2</v>
      </c>
      <c r="K18" s="8" t="s">
        <v>137</v>
      </c>
      <c r="L18" s="9" t="s">
        <v>187</v>
      </c>
      <c r="M18" s="9" t="s">
        <v>188</v>
      </c>
      <c r="N18" s="53"/>
    </row>
    <row r="19" spans="1:15" ht="23.25" customHeight="1">
      <c r="A19" s="12">
        <v>15</v>
      </c>
      <c r="B19" s="51"/>
      <c r="C19" s="50"/>
      <c r="D19" s="4" t="s">
        <v>52</v>
      </c>
      <c r="E19" s="4" t="s">
        <v>53</v>
      </c>
      <c r="F19" s="5" t="s">
        <v>189</v>
      </c>
      <c r="G19" s="7">
        <v>1.0900000000000001</v>
      </c>
      <c r="H19" s="6">
        <v>0.74</v>
      </c>
      <c r="I19" s="3">
        <f t="shared" si="1"/>
        <v>8.8651999999999997</v>
      </c>
      <c r="J19" s="3">
        <f t="shared" si="0"/>
        <v>0.35000000000000009</v>
      </c>
      <c r="K19" s="8" t="s">
        <v>190</v>
      </c>
      <c r="L19" s="9" t="s">
        <v>19</v>
      </c>
      <c r="M19" s="9" t="s">
        <v>20</v>
      </c>
      <c r="N19" s="53"/>
    </row>
    <row r="20" spans="1:15" ht="23.25" customHeight="1">
      <c r="A20" s="12">
        <v>16</v>
      </c>
      <c r="B20" s="51"/>
      <c r="C20" s="50"/>
      <c r="D20" s="4" t="s">
        <v>52</v>
      </c>
      <c r="E20" s="4" t="s">
        <v>53</v>
      </c>
      <c r="F20" s="5" t="s">
        <v>191</v>
      </c>
      <c r="G20" s="7">
        <v>1.0900000000000001</v>
      </c>
      <c r="H20" s="6">
        <v>1.02</v>
      </c>
      <c r="I20" s="3">
        <f t="shared" si="1"/>
        <v>12.2196</v>
      </c>
      <c r="J20" s="3">
        <f t="shared" si="0"/>
        <v>7.0000000000000062E-2</v>
      </c>
      <c r="K20" s="8" t="s">
        <v>57</v>
      </c>
      <c r="L20" s="9" t="s">
        <v>192</v>
      </c>
      <c r="M20" s="9" t="s">
        <v>193</v>
      </c>
      <c r="N20" s="53"/>
    </row>
    <row r="21" spans="1:15" ht="23.25" customHeight="1">
      <c r="A21" s="12">
        <v>17</v>
      </c>
      <c r="B21" s="51"/>
      <c r="C21" s="50"/>
      <c r="D21" s="4" t="s">
        <v>52</v>
      </c>
      <c r="E21" s="4" t="s">
        <v>53</v>
      </c>
      <c r="F21" s="5" t="s">
        <v>194</v>
      </c>
      <c r="G21" s="13">
        <v>0.91</v>
      </c>
      <c r="H21" s="6">
        <v>0.86</v>
      </c>
      <c r="I21" s="3">
        <f t="shared" si="1"/>
        <v>10.3028</v>
      </c>
      <c r="J21" s="3">
        <f t="shared" si="0"/>
        <v>5.0000000000000044E-2</v>
      </c>
      <c r="K21" s="14" t="s">
        <v>17</v>
      </c>
      <c r="L21" s="15" t="s">
        <v>195</v>
      </c>
      <c r="M21" s="15" t="s">
        <v>196</v>
      </c>
      <c r="N21" s="53"/>
    </row>
    <row r="22" spans="1:15" ht="23.25" customHeight="1">
      <c r="A22" s="12">
        <v>18</v>
      </c>
      <c r="B22" s="51" t="s">
        <v>12</v>
      </c>
      <c r="C22" s="50" t="s">
        <v>12</v>
      </c>
      <c r="D22" s="4" t="s">
        <v>52</v>
      </c>
      <c r="E22" s="4" t="s">
        <v>53</v>
      </c>
      <c r="F22" s="5" t="s">
        <v>198</v>
      </c>
      <c r="G22" s="7">
        <v>6.34</v>
      </c>
      <c r="H22" s="6">
        <v>5.59</v>
      </c>
      <c r="I22" s="3">
        <f>H22*8.05</f>
        <v>44.999500000000005</v>
      </c>
      <c r="J22" s="3">
        <f t="shared" ref="J22:J27" si="2">G22-H22</f>
        <v>0.75</v>
      </c>
      <c r="K22" s="8" t="s">
        <v>199</v>
      </c>
      <c r="L22" s="15" t="s">
        <v>123</v>
      </c>
      <c r="M22" s="9" t="s">
        <v>124</v>
      </c>
      <c r="N22" s="52" t="s">
        <v>215</v>
      </c>
    </row>
    <row r="23" spans="1:15" ht="23.25" customHeight="1">
      <c r="A23" s="12">
        <v>19</v>
      </c>
      <c r="B23" s="51"/>
      <c r="C23" s="50"/>
      <c r="D23" s="4" t="s">
        <v>52</v>
      </c>
      <c r="E23" s="4" t="s">
        <v>53</v>
      </c>
      <c r="F23" s="5" t="s">
        <v>200</v>
      </c>
      <c r="G23" s="7">
        <v>5.49</v>
      </c>
      <c r="H23" s="6">
        <v>4.9000000000000004</v>
      </c>
      <c r="I23" s="3">
        <f t="shared" ref="I23:I27" si="3">H23*8.05</f>
        <v>39.445000000000007</v>
      </c>
      <c r="J23" s="3">
        <f t="shared" si="2"/>
        <v>0.58999999999999986</v>
      </c>
      <c r="K23" s="8" t="s">
        <v>199</v>
      </c>
      <c r="L23" s="15" t="s">
        <v>123</v>
      </c>
      <c r="M23" s="9" t="s">
        <v>124</v>
      </c>
      <c r="N23" s="53"/>
    </row>
    <row r="24" spans="1:15" ht="23.25" customHeight="1">
      <c r="A24" s="12">
        <v>20</v>
      </c>
      <c r="B24" s="51"/>
      <c r="C24" s="50"/>
      <c r="D24" s="4" t="s">
        <v>52</v>
      </c>
      <c r="E24" s="4" t="s">
        <v>53</v>
      </c>
      <c r="F24" s="5" t="s">
        <v>201</v>
      </c>
      <c r="G24" s="7">
        <v>1.94</v>
      </c>
      <c r="H24" s="6">
        <v>1.69</v>
      </c>
      <c r="I24" s="3">
        <f t="shared" si="3"/>
        <v>13.604500000000002</v>
      </c>
      <c r="J24" s="3">
        <f t="shared" si="2"/>
        <v>0.25</v>
      </c>
      <c r="K24" s="8" t="s">
        <v>202</v>
      </c>
      <c r="L24" s="15" t="s">
        <v>203</v>
      </c>
      <c r="M24" s="9" t="s">
        <v>204</v>
      </c>
      <c r="N24" s="53"/>
    </row>
    <row r="25" spans="1:15" ht="23.25" customHeight="1">
      <c r="A25" s="12">
        <v>21</v>
      </c>
      <c r="B25" s="51"/>
      <c r="C25" s="50"/>
      <c r="D25" s="4" t="s">
        <v>52</v>
      </c>
      <c r="E25" s="4" t="s">
        <v>53</v>
      </c>
      <c r="F25" s="5" t="s">
        <v>205</v>
      </c>
      <c r="G25" s="7">
        <v>2.5099999999999998</v>
      </c>
      <c r="H25" s="6">
        <v>2.5099999999999998</v>
      </c>
      <c r="I25" s="3">
        <f t="shared" si="3"/>
        <v>20.205500000000001</v>
      </c>
      <c r="J25" s="3">
        <f t="shared" si="2"/>
        <v>0</v>
      </c>
      <c r="K25" s="8"/>
      <c r="L25" s="15" t="s">
        <v>206</v>
      </c>
      <c r="M25" s="9" t="s">
        <v>207</v>
      </c>
      <c r="N25" s="53"/>
    </row>
    <row r="26" spans="1:15" ht="23.25" customHeight="1">
      <c r="A26" s="12">
        <v>22</v>
      </c>
      <c r="B26" s="51"/>
      <c r="C26" s="50"/>
      <c r="D26" s="4" t="s">
        <v>52</v>
      </c>
      <c r="E26" s="4" t="s">
        <v>53</v>
      </c>
      <c r="F26" s="5" t="s">
        <v>208</v>
      </c>
      <c r="G26" s="7">
        <v>4.26</v>
      </c>
      <c r="H26" s="6">
        <v>3.58</v>
      </c>
      <c r="I26" s="3">
        <f t="shared" si="3"/>
        <v>28.819000000000003</v>
      </c>
      <c r="J26" s="3">
        <f t="shared" si="2"/>
        <v>0.67999999999999972</v>
      </c>
      <c r="K26" s="8" t="s">
        <v>209</v>
      </c>
      <c r="L26" s="15" t="s">
        <v>210</v>
      </c>
      <c r="M26" s="9" t="s">
        <v>211</v>
      </c>
      <c r="N26" s="53"/>
    </row>
    <row r="27" spans="1:15" ht="23.25" customHeight="1">
      <c r="A27" s="12">
        <v>23</v>
      </c>
      <c r="B27" s="51"/>
      <c r="C27" s="50"/>
      <c r="D27" s="4" t="s">
        <v>52</v>
      </c>
      <c r="E27" s="4" t="s">
        <v>53</v>
      </c>
      <c r="F27" s="16" t="s">
        <v>212</v>
      </c>
      <c r="G27" s="7">
        <v>0.03</v>
      </c>
      <c r="H27" s="6">
        <v>0.03</v>
      </c>
      <c r="I27" s="3">
        <f t="shared" si="3"/>
        <v>0.24150000000000002</v>
      </c>
      <c r="J27" s="3">
        <f t="shared" si="2"/>
        <v>0</v>
      </c>
      <c r="K27" s="8"/>
      <c r="L27" s="15" t="s">
        <v>213</v>
      </c>
      <c r="M27" s="9" t="s">
        <v>214</v>
      </c>
      <c r="N27" s="53"/>
    </row>
    <row r="28" spans="1:15" ht="23.25" customHeight="1">
      <c r="A28" s="12">
        <v>24</v>
      </c>
      <c r="B28" s="51" t="s">
        <v>13</v>
      </c>
      <c r="C28" s="50" t="s">
        <v>12</v>
      </c>
      <c r="D28" s="4" t="s">
        <v>14</v>
      </c>
      <c r="E28" s="4" t="s">
        <v>15</v>
      </c>
      <c r="F28" s="5" t="s">
        <v>22</v>
      </c>
      <c r="G28" s="7">
        <v>0.8</v>
      </c>
      <c r="H28" s="6">
        <v>0.74</v>
      </c>
      <c r="I28" s="3">
        <f>H28*13.23</f>
        <v>9.7902000000000005</v>
      </c>
      <c r="J28" s="3">
        <f>G28-H28</f>
        <v>6.0000000000000053E-2</v>
      </c>
      <c r="K28" s="8" t="s">
        <v>30</v>
      </c>
      <c r="L28" s="9" t="s">
        <v>19</v>
      </c>
      <c r="M28" s="9" t="s">
        <v>20</v>
      </c>
      <c r="N28" s="52" t="s">
        <v>50</v>
      </c>
      <c r="O28" s="47"/>
    </row>
    <row r="29" spans="1:15" s="1" customFormat="1" ht="23.25" customHeight="1">
      <c r="A29" s="12">
        <v>25</v>
      </c>
      <c r="B29" s="51"/>
      <c r="C29" s="50"/>
      <c r="D29" s="4" t="s">
        <v>14</v>
      </c>
      <c r="E29" s="4" t="s">
        <v>15</v>
      </c>
      <c r="F29" s="5" t="s">
        <v>23</v>
      </c>
      <c r="G29" s="7">
        <v>2.38</v>
      </c>
      <c r="H29" s="6">
        <v>2.25</v>
      </c>
      <c r="I29" s="3">
        <f t="shared" ref="I29:I35" si="4">H29*13.23</f>
        <v>29.767500000000002</v>
      </c>
      <c r="J29" s="3">
        <f t="shared" ref="J29:J35" si="5">G29-H29</f>
        <v>0.12999999999999989</v>
      </c>
      <c r="K29" s="8" t="s">
        <v>31</v>
      </c>
      <c r="L29" s="9" t="s">
        <v>32</v>
      </c>
      <c r="M29" s="9" t="s">
        <v>33</v>
      </c>
      <c r="N29" s="53"/>
      <c r="O29" s="47"/>
    </row>
    <row r="30" spans="1:15" s="1" customFormat="1" ht="23.25" customHeight="1">
      <c r="A30" s="12">
        <v>26</v>
      </c>
      <c r="B30" s="51"/>
      <c r="C30" s="50"/>
      <c r="D30" s="4" t="s">
        <v>14</v>
      </c>
      <c r="E30" s="4" t="s">
        <v>15</v>
      </c>
      <c r="F30" s="5" t="s">
        <v>24</v>
      </c>
      <c r="G30" s="7">
        <v>3.3</v>
      </c>
      <c r="H30" s="6">
        <v>2.72</v>
      </c>
      <c r="I30" s="3">
        <f t="shared" si="4"/>
        <v>35.985600000000005</v>
      </c>
      <c r="J30" s="3">
        <f t="shared" si="5"/>
        <v>0.57999999999999963</v>
      </c>
      <c r="K30" s="8" t="s">
        <v>34</v>
      </c>
      <c r="L30" s="9" t="s">
        <v>35</v>
      </c>
      <c r="M30" s="9" t="s">
        <v>36</v>
      </c>
      <c r="N30" s="53"/>
      <c r="O30" s="47"/>
    </row>
    <row r="31" spans="1:15" s="1" customFormat="1" ht="23.25" customHeight="1">
      <c r="A31" s="12">
        <v>27</v>
      </c>
      <c r="B31" s="51"/>
      <c r="C31" s="50"/>
      <c r="D31" s="4" t="s">
        <v>14</v>
      </c>
      <c r="E31" s="4" t="s">
        <v>15</v>
      </c>
      <c r="F31" s="5" t="s">
        <v>25</v>
      </c>
      <c r="G31" s="7">
        <v>2.38</v>
      </c>
      <c r="H31" s="6">
        <v>2.11</v>
      </c>
      <c r="I31" s="3">
        <f t="shared" si="4"/>
        <v>27.915299999999998</v>
      </c>
      <c r="J31" s="3">
        <f t="shared" si="5"/>
        <v>0.27</v>
      </c>
      <c r="K31" s="8" t="s">
        <v>34</v>
      </c>
      <c r="L31" s="9" t="s">
        <v>37</v>
      </c>
      <c r="M31" s="9" t="s">
        <v>38</v>
      </c>
      <c r="N31" s="53"/>
      <c r="O31" s="47"/>
    </row>
    <row r="32" spans="1:15" s="1" customFormat="1" ht="23.25" customHeight="1">
      <c r="A32" s="12">
        <v>28</v>
      </c>
      <c r="B32" s="51"/>
      <c r="C32" s="50"/>
      <c r="D32" s="4" t="s">
        <v>14</v>
      </c>
      <c r="E32" s="4" t="s">
        <v>15</v>
      </c>
      <c r="F32" s="5" t="s">
        <v>26</v>
      </c>
      <c r="G32" s="7">
        <v>1.1599999999999999</v>
      </c>
      <c r="H32" s="6">
        <v>1.1399999999999999</v>
      </c>
      <c r="I32" s="3">
        <f t="shared" si="4"/>
        <v>15.082199999999998</v>
      </c>
      <c r="J32" s="3">
        <f t="shared" si="5"/>
        <v>2.0000000000000018E-2</v>
      </c>
      <c r="K32" s="8" t="s">
        <v>34</v>
      </c>
      <c r="L32" s="9" t="s">
        <v>39</v>
      </c>
      <c r="M32" s="9" t="s">
        <v>18</v>
      </c>
      <c r="N32" s="53"/>
      <c r="O32" s="47"/>
    </row>
    <row r="33" spans="1:15" s="1" customFormat="1" ht="23.25" customHeight="1">
      <c r="A33" s="12">
        <v>29</v>
      </c>
      <c r="B33" s="51"/>
      <c r="C33" s="50"/>
      <c r="D33" s="4" t="s">
        <v>14</v>
      </c>
      <c r="E33" s="4" t="s">
        <v>15</v>
      </c>
      <c r="F33" s="5" t="s">
        <v>27</v>
      </c>
      <c r="G33" s="7">
        <v>2.2200000000000002</v>
      </c>
      <c r="H33" s="6">
        <v>2.09</v>
      </c>
      <c r="I33" s="3">
        <f t="shared" si="4"/>
        <v>27.650700000000001</v>
      </c>
      <c r="J33" s="3">
        <f t="shared" si="5"/>
        <v>0.13000000000000034</v>
      </c>
      <c r="K33" s="8" t="s">
        <v>40</v>
      </c>
      <c r="L33" s="9" t="s">
        <v>41</v>
      </c>
      <c r="M33" s="9" t="s">
        <v>42</v>
      </c>
      <c r="N33" s="53"/>
      <c r="O33" s="47"/>
    </row>
    <row r="34" spans="1:15" s="1" customFormat="1" ht="23.25" customHeight="1">
      <c r="A34" s="12">
        <v>30</v>
      </c>
      <c r="B34" s="51"/>
      <c r="C34" s="50"/>
      <c r="D34" s="4" t="s">
        <v>14</v>
      </c>
      <c r="E34" s="4" t="s">
        <v>15</v>
      </c>
      <c r="F34" s="5" t="s">
        <v>28</v>
      </c>
      <c r="G34" s="7">
        <v>4.32</v>
      </c>
      <c r="H34" s="6">
        <v>4.05</v>
      </c>
      <c r="I34" s="3">
        <f t="shared" si="4"/>
        <v>53.581499999999998</v>
      </c>
      <c r="J34" s="3">
        <f t="shared" si="5"/>
        <v>0.27000000000000046</v>
      </c>
      <c r="K34" s="8" t="s">
        <v>43</v>
      </c>
      <c r="L34" s="9" t="s">
        <v>44</v>
      </c>
      <c r="M34" s="9" t="s">
        <v>45</v>
      </c>
      <c r="N34" s="53"/>
      <c r="O34" s="47"/>
    </row>
    <row r="35" spans="1:15" s="1" customFormat="1" ht="23.25" customHeight="1">
      <c r="A35" s="12">
        <v>31</v>
      </c>
      <c r="B35" s="51"/>
      <c r="C35" s="50"/>
      <c r="D35" s="4" t="s">
        <v>14</v>
      </c>
      <c r="E35" s="4" t="s">
        <v>15</v>
      </c>
      <c r="F35" s="5" t="s">
        <v>29</v>
      </c>
      <c r="G35" s="7">
        <v>1.93</v>
      </c>
      <c r="H35" s="6">
        <v>1.8</v>
      </c>
      <c r="I35" s="3">
        <f t="shared" si="4"/>
        <v>23.814</v>
      </c>
      <c r="J35" s="3">
        <f t="shared" si="5"/>
        <v>0.12999999999999989</v>
      </c>
      <c r="K35" s="8" t="s">
        <v>17</v>
      </c>
      <c r="L35" s="9" t="s">
        <v>46</v>
      </c>
      <c r="M35" s="9" t="s">
        <v>47</v>
      </c>
      <c r="N35" s="53"/>
      <c r="O35" s="47"/>
    </row>
    <row r="36" spans="1:15" ht="23.25" customHeight="1">
      <c r="A36" s="12">
        <v>32</v>
      </c>
      <c r="B36" s="51" t="s">
        <v>51</v>
      </c>
      <c r="C36" s="50" t="s">
        <v>51</v>
      </c>
      <c r="D36" s="4" t="s">
        <v>52</v>
      </c>
      <c r="E36" s="4" t="s">
        <v>53</v>
      </c>
      <c r="F36" s="5" t="s">
        <v>54</v>
      </c>
      <c r="G36" s="13">
        <v>3.93</v>
      </c>
      <c r="H36" s="6">
        <v>3.51</v>
      </c>
      <c r="I36" s="3">
        <f>H36*12.28</f>
        <v>43.102799999999995</v>
      </c>
      <c r="J36" s="3">
        <f>G36-H36</f>
        <v>0.42000000000000037</v>
      </c>
      <c r="K36" s="14" t="s">
        <v>55</v>
      </c>
      <c r="L36" s="15" t="s">
        <v>44</v>
      </c>
      <c r="M36" s="15" t="s">
        <v>45</v>
      </c>
      <c r="N36" s="53" t="s">
        <v>91</v>
      </c>
    </row>
    <row r="37" spans="1:15" ht="23.25" customHeight="1">
      <c r="A37" s="12">
        <v>33</v>
      </c>
      <c r="B37" s="51"/>
      <c r="C37" s="50"/>
      <c r="D37" s="4" t="s">
        <v>52</v>
      </c>
      <c r="E37" s="4" t="s">
        <v>53</v>
      </c>
      <c r="F37" s="5" t="s">
        <v>56</v>
      </c>
      <c r="G37" s="7">
        <v>2.08</v>
      </c>
      <c r="H37" s="6">
        <v>1.51</v>
      </c>
      <c r="I37" s="3">
        <f t="shared" ref="I37:I47" si="6">H37*12.28</f>
        <v>18.5428</v>
      </c>
      <c r="J37" s="3">
        <f t="shared" ref="J37:J74" si="7">G37-H37</f>
        <v>0.57000000000000006</v>
      </c>
      <c r="K37" s="8" t="s">
        <v>57</v>
      </c>
      <c r="L37" s="9" t="s">
        <v>58</v>
      </c>
      <c r="M37" s="9" t="s">
        <v>59</v>
      </c>
      <c r="N37" s="53"/>
    </row>
    <row r="38" spans="1:15" ht="23.25" customHeight="1">
      <c r="A38" s="12">
        <v>34</v>
      </c>
      <c r="B38" s="51"/>
      <c r="C38" s="50"/>
      <c r="D38" s="4" t="s">
        <v>52</v>
      </c>
      <c r="E38" s="4" t="s">
        <v>53</v>
      </c>
      <c r="F38" s="5" t="s">
        <v>60</v>
      </c>
      <c r="G38" s="7">
        <v>2.2599999999999998</v>
      </c>
      <c r="H38" s="6">
        <v>1.75</v>
      </c>
      <c r="I38" s="3">
        <f t="shared" si="6"/>
        <v>21.49</v>
      </c>
      <c r="J38" s="3">
        <f t="shared" si="7"/>
        <v>0.50999999999999979</v>
      </c>
      <c r="K38" s="8" t="s">
        <v>61</v>
      </c>
      <c r="L38" s="9" t="s">
        <v>62</v>
      </c>
      <c r="M38" s="9" t="s">
        <v>63</v>
      </c>
      <c r="N38" s="53"/>
    </row>
    <row r="39" spans="1:15" ht="23.25" customHeight="1">
      <c r="A39" s="12">
        <v>35</v>
      </c>
      <c r="B39" s="51"/>
      <c r="C39" s="50"/>
      <c r="D39" s="4" t="s">
        <v>52</v>
      </c>
      <c r="E39" s="4" t="s">
        <v>53</v>
      </c>
      <c r="F39" s="16" t="s">
        <v>64</v>
      </c>
      <c r="G39" s="7">
        <v>0.1</v>
      </c>
      <c r="H39" s="6">
        <v>0.1</v>
      </c>
      <c r="I39" s="3">
        <f t="shared" si="6"/>
        <v>1.228</v>
      </c>
      <c r="J39" s="3">
        <f t="shared" si="7"/>
        <v>0</v>
      </c>
      <c r="K39" s="8"/>
      <c r="L39" s="9" t="s">
        <v>65</v>
      </c>
      <c r="M39" s="9" t="s">
        <v>66</v>
      </c>
      <c r="N39" s="53"/>
    </row>
    <row r="40" spans="1:15" ht="23.25" customHeight="1">
      <c r="A40" s="12">
        <v>36</v>
      </c>
      <c r="B40" s="51"/>
      <c r="C40" s="50"/>
      <c r="D40" s="4" t="s">
        <v>52</v>
      </c>
      <c r="E40" s="4" t="s">
        <v>53</v>
      </c>
      <c r="F40" s="16" t="s">
        <v>67</v>
      </c>
      <c r="G40" s="7">
        <v>0.34</v>
      </c>
      <c r="H40" s="6">
        <v>0.17</v>
      </c>
      <c r="I40" s="3">
        <f t="shared" si="6"/>
        <v>2.0876000000000001</v>
      </c>
      <c r="J40" s="3">
        <f t="shared" si="7"/>
        <v>0.17</v>
      </c>
      <c r="K40" s="8" t="s">
        <v>68</v>
      </c>
      <c r="L40" s="9" t="s">
        <v>69</v>
      </c>
      <c r="M40" s="9" t="s">
        <v>70</v>
      </c>
      <c r="N40" s="53"/>
    </row>
    <row r="41" spans="1:15" ht="23.25" customHeight="1">
      <c r="A41" s="12">
        <v>37</v>
      </c>
      <c r="B41" s="51"/>
      <c r="C41" s="50"/>
      <c r="D41" s="4" t="s">
        <v>52</v>
      </c>
      <c r="E41" s="4" t="s">
        <v>53</v>
      </c>
      <c r="F41" s="5" t="s">
        <v>71</v>
      </c>
      <c r="G41" s="7">
        <v>3.3</v>
      </c>
      <c r="H41" s="6">
        <v>3.28</v>
      </c>
      <c r="I41" s="3">
        <f t="shared" si="6"/>
        <v>40.278399999999998</v>
      </c>
      <c r="J41" s="3">
        <f t="shared" si="7"/>
        <v>2.0000000000000018E-2</v>
      </c>
      <c r="K41" s="8" t="s">
        <v>72</v>
      </c>
      <c r="L41" s="9" t="s">
        <v>73</v>
      </c>
      <c r="M41" s="9" t="s">
        <v>74</v>
      </c>
      <c r="N41" s="53"/>
    </row>
    <row r="42" spans="1:15" ht="23.25" customHeight="1">
      <c r="A42" s="12">
        <v>38</v>
      </c>
      <c r="B42" s="51"/>
      <c r="C42" s="50"/>
      <c r="D42" s="4" t="s">
        <v>52</v>
      </c>
      <c r="E42" s="4" t="s">
        <v>53</v>
      </c>
      <c r="F42" s="5" t="s">
        <v>75</v>
      </c>
      <c r="G42" s="7">
        <v>1.58</v>
      </c>
      <c r="H42" s="6">
        <v>1.58</v>
      </c>
      <c r="I42" s="3">
        <f t="shared" si="6"/>
        <v>19.4024</v>
      </c>
      <c r="J42" s="3">
        <f t="shared" si="7"/>
        <v>0</v>
      </c>
      <c r="K42" s="8"/>
      <c r="L42" s="9" t="s">
        <v>76</v>
      </c>
      <c r="M42" s="9" t="s">
        <v>77</v>
      </c>
      <c r="N42" s="53"/>
    </row>
    <row r="43" spans="1:15" ht="23.25" customHeight="1">
      <c r="A43" s="12">
        <v>39</v>
      </c>
      <c r="B43" s="51"/>
      <c r="C43" s="50"/>
      <c r="D43" s="4" t="s">
        <v>52</v>
      </c>
      <c r="E43" s="4" t="s">
        <v>53</v>
      </c>
      <c r="F43" s="16" t="s">
        <v>78</v>
      </c>
      <c r="G43" s="7">
        <v>0.15</v>
      </c>
      <c r="H43" s="6">
        <v>0.15</v>
      </c>
      <c r="I43" s="3">
        <f t="shared" si="6"/>
        <v>1.8419999999999999</v>
      </c>
      <c r="J43" s="3">
        <f t="shared" si="7"/>
        <v>0</v>
      </c>
      <c r="K43" s="8"/>
      <c r="L43" s="9" t="s">
        <v>79</v>
      </c>
      <c r="M43" s="9" t="s">
        <v>80</v>
      </c>
      <c r="N43" s="53"/>
    </row>
    <row r="44" spans="1:15" ht="23.25" customHeight="1">
      <c r="A44" s="12">
        <v>40</v>
      </c>
      <c r="B44" s="51"/>
      <c r="C44" s="50"/>
      <c r="D44" s="4" t="s">
        <v>52</v>
      </c>
      <c r="E44" s="4" t="s">
        <v>53</v>
      </c>
      <c r="F44" s="16" t="s">
        <v>81</v>
      </c>
      <c r="G44" s="7">
        <v>0.18</v>
      </c>
      <c r="H44" s="6">
        <v>0.18</v>
      </c>
      <c r="I44" s="3">
        <f t="shared" si="6"/>
        <v>2.2103999999999999</v>
      </c>
      <c r="J44" s="3">
        <f t="shared" si="7"/>
        <v>0</v>
      </c>
      <c r="K44" s="8"/>
      <c r="L44" s="9" t="s">
        <v>82</v>
      </c>
      <c r="M44" s="9" t="s">
        <v>83</v>
      </c>
      <c r="N44" s="53"/>
    </row>
    <row r="45" spans="1:15" ht="23.25" customHeight="1">
      <c r="A45" s="12">
        <v>41</v>
      </c>
      <c r="B45" s="51"/>
      <c r="C45" s="50"/>
      <c r="D45" s="4" t="s">
        <v>52</v>
      </c>
      <c r="E45" s="4" t="s">
        <v>53</v>
      </c>
      <c r="F45" s="5" t="s">
        <v>84</v>
      </c>
      <c r="G45" s="7">
        <v>0.68</v>
      </c>
      <c r="H45" s="6">
        <v>0.64</v>
      </c>
      <c r="I45" s="3">
        <f t="shared" si="6"/>
        <v>7.8591999999999995</v>
      </c>
      <c r="J45" s="3">
        <f t="shared" si="7"/>
        <v>4.0000000000000036E-2</v>
      </c>
      <c r="K45" s="8" t="s">
        <v>85</v>
      </c>
      <c r="L45" s="15" t="s">
        <v>86</v>
      </c>
      <c r="M45" s="9" t="s">
        <v>87</v>
      </c>
      <c r="N45" s="53"/>
    </row>
    <row r="46" spans="1:15" ht="23.25" customHeight="1">
      <c r="A46" s="12">
        <v>42</v>
      </c>
      <c r="B46" s="51"/>
      <c r="C46" s="50"/>
      <c r="D46" s="4" t="s">
        <v>52</v>
      </c>
      <c r="E46" s="4" t="s">
        <v>53</v>
      </c>
      <c r="F46" s="5" t="s">
        <v>88</v>
      </c>
      <c r="G46" s="7">
        <v>0.02</v>
      </c>
      <c r="H46" s="6">
        <v>0.02</v>
      </c>
      <c r="I46" s="3">
        <f t="shared" si="6"/>
        <v>0.24559999999999998</v>
      </c>
      <c r="J46" s="3">
        <f t="shared" si="7"/>
        <v>0</v>
      </c>
      <c r="K46" s="8"/>
      <c r="L46" s="15" t="s">
        <v>86</v>
      </c>
      <c r="M46" s="9" t="s">
        <v>87</v>
      </c>
      <c r="N46" s="53"/>
    </row>
    <row r="47" spans="1:15" ht="23.25" customHeight="1" thickBot="1">
      <c r="A47" s="36">
        <v>43</v>
      </c>
      <c r="B47" s="61"/>
      <c r="C47" s="62"/>
      <c r="D47" s="37" t="s">
        <v>52</v>
      </c>
      <c r="E47" s="37" t="s">
        <v>53</v>
      </c>
      <c r="F47" s="38" t="s">
        <v>89</v>
      </c>
      <c r="G47" s="39">
        <v>3.44</v>
      </c>
      <c r="H47" s="40">
        <v>3.01</v>
      </c>
      <c r="I47" s="10">
        <f t="shared" si="6"/>
        <v>36.962799999999994</v>
      </c>
      <c r="J47" s="10">
        <f t="shared" si="7"/>
        <v>0.43000000000000016</v>
      </c>
      <c r="K47" s="41" t="s">
        <v>90</v>
      </c>
      <c r="L47" s="42" t="s">
        <v>86</v>
      </c>
      <c r="M47" s="43" t="s">
        <v>87</v>
      </c>
      <c r="N47" s="63"/>
    </row>
    <row r="48" spans="1:15" ht="23.25" customHeight="1">
      <c r="A48" s="28">
        <v>44</v>
      </c>
      <c r="B48" s="66" t="s">
        <v>51</v>
      </c>
      <c r="C48" s="67" t="s">
        <v>51</v>
      </c>
      <c r="D48" s="29" t="s">
        <v>52</v>
      </c>
      <c r="E48" s="29" t="s">
        <v>53</v>
      </c>
      <c r="F48" s="30" t="s">
        <v>216</v>
      </c>
      <c r="G48" s="31">
        <v>3.74</v>
      </c>
      <c r="H48" s="32">
        <v>3.4</v>
      </c>
      <c r="I48" s="33">
        <f>H48*10.84</f>
        <v>36.856000000000002</v>
      </c>
      <c r="J48" s="33">
        <f>G48-H48</f>
        <v>0.3400000000000003</v>
      </c>
      <c r="K48" s="34" t="s">
        <v>128</v>
      </c>
      <c r="L48" s="35" t="s">
        <v>217</v>
      </c>
      <c r="M48" s="35" t="s">
        <v>218</v>
      </c>
      <c r="N48" s="68" t="s">
        <v>241</v>
      </c>
    </row>
    <row r="49" spans="1:14" ht="23.25" customHeight="1">
      <c r="A49" s="12">
        <v>45</v>
      </c>
      <c r="B49" s="51"/>
      <c r="C49" s="50"/>
      <c r="D49" s="4" t="s">
        <v>52</v>
      </c>
      <c r="E49" s="4" t="s">
        <v>53</v>
      </c>
      <c r="F49" s="16" t="s">
        <v>219</v>
      </c>
      <c r="G49" s="7">
        <v>7.0000000000000007E-2</v>
      </c>
      <c r="H49" s="6">
        <v>7.0000000000000007E-2</v>
      </c>
      <c r="I49" s="3">
        <f t="shared" ref="I49:I57" si="8">H49*10.84</f>
        <v>0.75880000000000003</v>
      </c>
      <c r="J49" s="3">
        <f t="shared" ref="J49:J57" si="9">G49-H49</f>
        <v>0</v>
      </c>
      <c r="K49" s="8"/>
      <c r="L49" s="9" t="s">
        <v>220</v>
      </c>
      <c r="M49" s="9" t="s">
        <v>221</v>
      </c>
      <c r="N49" s="53"/>
    </row>
    <row r="50" spans="1:14" ht="23.25" customHeight="1">
      <c r="A50" s="12">
        <v>46</v>
      </c>
      <c r="B50" s="51"/>
      <c r="C50" s="50"/>
      <c r="D50" s="4" t="s">
        <v>52</v>
      </c>
      <c r="E50" s="4" t="s">
        <v>53</v>
      </c>
      <c r="F50" s="5" t="s">
        <v>222</v>
      </c>
      <c r="G50" s="7">
        <v>0.97</v>
      </c>
      <c r="H50" s="6">
        <v>0.97</v>
      </c>
      <c r="I50" s="3">
        <f t="shared" si="8"/>
        <v>10.514799999999999</v>
      </c>
      <c r="J50" s="3">
        <f t="shared" si="9"/>
        <v>0</v>
      </c>
      <c r="K50" s="8"/>
      <c r="L50" s="9" t="s">
        <v>96</v>
      </c>
      <c r="M50" s="9" t="s">
        <v>112</v>
      </c>
      <c r="N50" s="53"/>
    </row>
    <row r="51" spans="1:14" ht="23.25" customHeight="1">
      <c r="A51" s="12">
        <v>47</v>
      </c>
      <c r="B51" s="51"/>
      <c r="C51" s="50"/>
      <c r="D51" s="4" t="s">
        <v>52</v>
      </c>
      <c r="E51" s="4" t="s">
        <v>53</v>
      </c>
      <c r="F51" s="5" t="s">
        <v>223</v>
      </c>
      <c r="G51" s="7">
        <v>1.72</v>
      </c>
      <c r="H51" s="6">
        <v>1.1599999999999999</v>
      </c>
      <c r="I51" s="3">
        <f t="shared" si="8"/>
        <v>12.574399999999999</v>
      </c>
      <c r="J51" s="3">
        <f t="shared" si="9"/>
        <v>0.56000000000000005</v>
      </c>
      <c r="K51" s="8" t="s">
        <v>224</v>
      </c>
      <c r="L51" s="9" t="s">
        <v>96</v>
      </c>
      <c r="M51" s="9" t="s">
        <v>112</v>
      </c>
      <c r="N51" s="53"/>
    </row>
    <row r="52" spans="1:14" ht="23.25" customHeight="1">
      <c r="A52" s="12">
        <v>48</v>
      </c>
      <c r="B52" s="51"/>
      <c r="C52" s="50"/>
      <c r="D52" s="4" t="s">
        <v>52</v>
      </c>
      <c r="E52" s="4" t="s">
        <v>53</v>
      </c>
      <c r="F52" s="5" t="s">
        <v>225</v>
      </c>
      <c r="G52" s="7">
        <v>0.75</v>
      </c>
      <c r="H52" s="6">
        <v>0.75</v>
      </c>
      <c r="I52" s="3">
        <f t="shared" si="8"/>
        <v>8.129999999999999</v>
      </c>
      <c r="J52" s="3">
        <f t="shared" si="9"/>
        <v>0</v>
      </c>
      <c r="K52" s="8"/>
      <c r="L52" s="9" t="s">
        <v>99</v>
      </c>
      <c r="M52" s="9" t="s">
        <v>100</v>
      </c>
      <c r="N52" s="53"/>
    </row>
    <row r="53" spans="1:14" ht="23.25" customHeight="1">
      <c r="A53" s="12">
        <v>49</v>
      </c>
      <c r="B53" s="51"/>
      <c r="C53" s="50"/>
      <c r="D53" s="4" t="s">
        <v>52</v>
      </c>
      <c r="E53" s="4" t="s">
        <v>53</v>
      </c>
      <c r="F53" s="5" t="s">
        <v>226</v>
      </c>
      <c r="G53" s="7">
        <v>0.26</v>
      </c>
      <c r="H53" s="6">
        <v>0.26</v>
      </c>
      <c r="I53" s="3">
        <f t="shared" si="8"/>
        <v>2.8184</v>
      </c>
      <c r="J53" s="3">
        <f t="shared" si="9"/>
        <v>0</v>
      </c>
      <c r="K53" s="8"/>
      <c r="L53" s="9" t="s">
        <v>227</v>
      </c>
      <c r="M53" s="9" t="s">
        <v>228</v>
      </c>
      <c r="N53" s="53"/>
    </row>
    <row r="54" spans="1:14" ht="23.25" customHeight="1">
      <c r="A54" s="12">
        <v>50</v>
      </c>
      <c r="B54" s="51"/>
      <c r="C54" s="50"/>
      <c r="D54" s="4" t="s">
        <v>52</v>
      </c>
      <c r="E54" s="4" t="s">
        <v>53</v>
      </c>
      <c r="F54" s="5" t="s">
        <v>229</v>
      </c>
      <c r="G54" s="7">
        <v>1.1599999999999999</v>
      </c>
      <c r="H54" s="6">
        <v>1.1599999999999999</v>
      </c>
      <c r="I54" s="3">
        <f t="shared" si="8"/>
        <v>12.574399999999999</v>
      </c>
      <c r="J54" s="3">
        <f t="shared" si="9"/>
        <v>0</v>
      </c>
      <c r="K54" s="8"/>
      <c r="L54" s="9" t="s">
        <v>230</v>
      </c>
      <c r="M54" s="9" t="s">
        <v>231</v>
      </c>
      <c r="N54" s="53"/>
    </row>
    <row r="55" spans="1:14" ht="23.25" customHeight="1">
      <c r="A55" s="12">
        <v>51</v>
      </c>
      <c r="B55" s="51"/>
      <c r="C55" s="50"/>
      <c r="D55" s="4" t="s">
        <v>52</v>
      </c>
      <c r="E55" s="4" t="s">
        <v>53</v>
      </c>
      <c r="F55" s="5" t="s">
        <v>232</v>
      </c>
      <c r="G55" s="7">
        <v>5.55</v>
      </c>
      <c r="H55" s="6">
        <v>5.55</v>
      </c>
      <c r="I55" s="3">
        <f t="shared" si="8"/>
        <v>60.161999999999999</v>
      </c>
      <c r="J55" s="3">
        <f t="shared" si="9"/>
        <v>0</v>
      </c>
      <c r="K55" s="8" t="s">
        <v>233</v>
      </c>
      <c r="L55" s="9" t="s">
        <v>234</v>
      </c>
      <c r="M55" s="9" t="s">
        <v>235</v>
      </c>
      <c r="N55" s="53"/>
    </row>
    <row r="56" spans="1:14" ht="23.25" customHeight="1">
      <c r="A56" s="12">
        <v>52</v>
      </c>
      <c r="B56" s="51"/>
      <c r="C56" s="50"/>
      <c r="D56" s="4" t="s">
        <v>52</v>
      </c>
      <c r="E56" s="4" t="s">
        <v>53</v>
      </c>
      <c r="F56" s="5" t="s">
        <v>236</v>
      </c>
      <c r="G56" s="7">
        <v>1.38</v>
      </c>
      <c r="H56" s="6">
        <v>1.38</v>
      </c>
      <c r="I56" s="3">
        <f t="shared" si="8"/>
        <v>14.959199999999999</v>
      </c>
      <c r="J56" s="3">
        <f t="shared" si="9"/>
        <v>0</v>
      </c>
      <c r="K56" s="8" t="s">
        <v>233</v>
      </c>
      <c r="L56" s="9" t="s">
        <v>237</v>
      </c>
      <c r="M56" s="9" t="s">
        <v>238</v>
      </c>
      <c r="N56" s="53"/>
    </row>
    <row r="57" spans="1:14" ht="23.25" customHeight="1">
      <c r="A57" s="12">
        <v>53</v>
      </c>
      <c r="B57" s="51"/>
      <c r="C57" s="50"/>
      <c r="D57" s="4" t="s">
        <v>52</v>
      </c>
      <c r="E57" s="4" t="s">
        <v>53</v>
      </c>
      <c r="F57" s="16" t="s">
        <v>239</v>
      </c>
      <c r="G57" s="7">
        <v>0.1</v>
      </c>
      <c r="H57" s="6">
        <v>0.1</v>
      </c>
      <c r="I57" s="3">
        <f t="shared" si="8"/>
        <v>1.0840000000000001</v>
      </c>
      <c r="J57" s="3">
        <f t="shared" si="9"/>
        <v>0</v>
      </c>
      <c r="K57" s="8"/>
      <c r="L57" s="9" t="s">
        <v>240</v>
      </c>
      <c r="M57" s="9"/>
      <c r="N57" s="53"/>
    </row>
    <row r="58" spans="1:14" ht="23.25" customHeight="1">
      <c r="A58" s="12">
        <v>54</v>
      </c>
      <c r="B58" s="69" t="s">
        <v>12</v>
      </c>
      <c r="C58" s="70" t="s">
        <v>12</v>
      </c>
      <c r="D58" s="4" t="s">
        <v>52</v>
      </c>
      <c r="E58" s="4" t="s">
        <v>53</v>
      </c>
      <c r="F58" s="17" t="s">
        <v>92</v>
      </c>
      <c r="G58" s="7">
        <v>1.27</v>
      </c>
      <c r="H58" s="6">
        <v>0.46</v>
      </c>
      <c r="I58" s="18">
        <f>H58*11.07</f>
        <v>5.0922000000000001</v>
      </c>
      <c r="J58" s="18">
        <f t="shared" si="7"/>
        <v>0.81</v>
      </c>
      <c r="K58" s="8" t="s">
        <v>57</v>
      </c>
      <c r="L58" s="9" t="s">
        <v>93</v>
      </c>
      <c r="M58" s="9" t="s">
        <v>94</v>
      </c>
      <c r="N58" s="71" t="s">
        <v>131</v>
      </c>
    </row>
    <row r="59" spans="1:14" ht="23.25" customHeight="1">
      <c r="A59" s="12">
        <v>55</v>
      </c>
      <c r="B59" s="69"/>
      <c r="C59" s="70"/>
      <c r="D59" s="4" t="s">
        <v>52</v>
      </c>
      <c r="E59" s="4" t="s">
        <v>53</v>
      </c>
      <c r="F59" s="17" t="s">
        <v>95</v>
      </c>
      <c r="G59" s="7">
        <v>1.63</v>
      </c>
      <c r="H59" s="6">
        <v>1.63</v>
      </c>
      <c r="I59" s="18">
        <f t="shared" ref="I59:I76" si="10">H59*11.07</f>
        <v>18.0441</v>
      </c>
      <c r="J59" s="18">
        <f t="shared" si="7"/>
        <v>0</v>
      </c>
      <c r="K59" s="8"/>
      <c r="L59" s="9" t="s">
        <v>96</v>
      </c>
      <c r="M59" s="9" t="s">
        <v>97</v>
      </c>
      <c r="N59" s="72"/>
    </row>
    <row r="60" spans="1:14" ht="23.25" customHeight="1">
      <c r="A60" s="12">
        <v>56</v>
      </c>
      <c r="B60" s="69"/>
      <c r="C60" s="70"/>
      <c r="D60" s="4" t="s">
        <v>52</v>
      </c>
      <c r="E60" s="4" t="s">
        <v>53</v>
      </c>
      <c r="F60" s="17" t="s">
        <v>98</v>
      </c>
      <c r="G60" s="7">
        <v>0.63</v>
      </c>
      <c r="H60" s="6">
        <v>0.63</v>
      </c>
      <c r="I60" s="18">
        <f t="shared" si="10"/>
        <v>6.9741</v>
      </c>
      <c r="J60" s="18">
        <f t="shared" si="7"/>
        <v>0</v>
      </c>
      <c r="K60" s="8"/>
      <c r="L60" s="9" t="s">
        <v>99</v>
      </c>
      <c r="M60" s="9" t="s">
        <v>100</v>
      </c>
      <c r="N60" s="72"/>
    </row>
    <row r="61" spans="1:14" ht="23.25" customHeight="1">
      <c r="A61" s="12">
        <v>57</v>
      </c>
      <c r="B61" s="69"/>
      <c r="C61" s="70"/>
      <c r="D61" s="4" t="s">
        <v>52</v>
      </c>
      <c r="E61" s="4" t="s">
        <v>53</v>
      </c>
      <c r="F61" s="17" t="s">
        <v>101</v>
      </c>
      <c r="G61" s="7">
        <v>1.19</v>
      </c>
      <c r="H61" s="6">
        <v>0.68</v>
      </c>
      <c r="I61" s="18">
        <f t="shared" si="10"/>
        <v>7.5276000000000005</v>
      </c>
      <c r="J61" s="18">
        <f t="shared" si="7"/>
        <v>0.5099999999999999</v>
      </c>
      <c r="K61" s="8" t="s">
        <v>57</v>
      </c>
      <c r="L61" s="9" t="s">
        <v>102</v>
      </c>
      <c r="M61" s="9" t="s">
        <v>103</v>
      </c>
      <c r="N61" s="72"/>
    </row>
    <row r="62" spans="1:14" ht="23.25" customHeight="1">
      <c r="A62" s="12">
        <v>58</v>
      </c>
      <c r="B62" s="69"/>
      <c r="C62" s="70"/>
      <c r="D62" s="4" t="s">
        <v>52</v>
      </c>
      <c r="E62" s="4" t="s">
        <v>53</v>
      </c>
      <c r="F62" s="17" t="s">
        <v>104</v>
      </c>
      <c r="G62" s="7">
        <v>0.06</v>
      </c>
      <c r="H62" s="6">
        <v>0.06</v>
      </c>
      <c r="I62" s="18">
        <f t="shared" si="10"/>
        <v>0.66420000000000001</v>
      </c>
      <c r="J62" s="18">
        <f t="shared" si="7"/>
        <v>0</v>
      </c>
      <c r="K62" s="8"/>
      <c r="L62" s="9" t="s">
        <v>99</v>
      </c>
      <c r="M62" s="9" t="s">
        <v>100</v>
      </c>
      <c r="N62" s="72"/>
    </row>
    <row r="63" spans="1:14" ht="23.25" customHeight="1">
      <c r="A63" s="12">
        <v>59</v>
      </c>
      <c r="B63" s="69"/>
      <c r="C63" s="70"/>
      <c r="D63" s="4" t="s">
        <v>52</v>
      </c>
      <c r="E63" s="4" t="s">
        <v>53</v>
      </c>
      <c r="F63" s="17" t="s">
        <v>105</v>
      </c>
      <c r="G63" s="7">
        <v>0.17</v>
      </c>
      <c r="H63" s="6">
        <v>0.17</v>
      </c>
      <c r="I63" s="18">
        <f t="shared" si="10"/>
        <v>1.8819000000000001</v>
      </c>
      <c r="J63" s="18">
        <f t="shared" si="7"/>
        <v>0</v>
      </c>
      <c r="K63" s="8"/>
      <c r="L63" s="9" t="s">
        <v>99</v>
      </c>
      <c r="M63" s="9" t="s">
        <v>100</v>
      </c>
      <c r="N63" s="72"/>
    </row>
    <row r="64" spans="1:14" ht="23.25" customHeight="1">
      <c r="A64" s="12">
        <v>60</v>
      </c>
      <c r="B64" s="69"/>
      <c r="C64" s="70"/>
      <c r="D64" s="4" t="s">
        <v>52</v>
      </c>
      <c r="E64" s="4" t="s">
        <v>53</v>
      </c>
      <c r="F64" s="17" t="s">
        <v>106</v>
      </c>
      <c r="G64" s="7">
        <v>0.47</v>
      </c>
      <c r="H64" s="6">
        <v>0.47</v>
      </c>
      <c r="I64" s="18">
        <f t="shared" si="10"/>
        <v>5.2028999999999996</v>
      </c>
      <c r="J64" s="18">
        <f t="shared" si="7"/>
        <v>0</v>
      </c>
      <c r="K64" s="8"/>
      <c r="L64" s="9" t="s">
        <v>99</v>
      </c>
      <c r="M64" s="9" t="s">
        <v>100</v>
      </c>
      <c r="N64" s="72"/>
    </row>
    <row r="65" spans="1:14" ht="23.25" customHeight="1">
      <c r="A65" s="12">
        <v>61</v>
      </c>
      <c r="B65" s="69"/>
      <c r="C65" s="70"/>
      <c r="D65" s="4" t="s">
        <v>52</v>
      </c>
      <c r="E65" s="4" t="s">
        <v>53</v>
      </c>
      <c r="F65" s="17" t="s">
        <v>107</v>
      </c>
      <c r="G65" s="7">
        <v>0.09</v>
      </c>
      <c r="H65" s="6">
        <v>0.09</v>
      </c>
      <c r="I65" s="18">
        <f t="shared" si="10"/>
        <v>0.99629999999999996</v>
      </c>
      <c r="J65" s="18">
        <f t="shared" si="7"/>
        <v>0</v>
      </c>
      <c r="K65" s="8"/>
      <c r="L65" s="9" t="s">
        <v>99</v>
      </c>
      <c r="M65" s="9" t="s">
        <v>100</v>
      </c>
      <c r="N65" s="72"/>
    </row>
    <row r="66" spans="1:14" ht="23.25" customHeight="1">
      <c r="A66" s="12">
        <v>62</v>
      </c>
      <c r="B66" s="69"/>
      <c r="C66" s="70"/>
      <c r="D66" s="4" t="s">
        <v>52</v>
      </c>
      <c r="E66" s="4" t="s">
        <v>53</v>
      </c>
      <c r="F66" s="17" t="s">
        <v>108</v>
      </c>
      <c r="G66" s="7">
        <v>0.26</v>
      </c>
      <c r="H66" s="6">
        <v>0.26</v>
      </c>
      <c r="I66" s="18">
        <f t="shared" si="10"/>
        <v>2.8782000000000001</v>
      </c>
      <c r="J66" s="18">
        <f t="shared" si="7"/>
        <v>0</v>
      </c>
      <c r="K66" s="8"/>
      <c r="L66" s="9" t="s">
        <v>109</v>
      </c>
      <c r="M66" s="9"/>
      <c r="N66" s="72"/>
    </row>
    <row r="67" spans="1:14" ht="23.25" customHeight="1">
      <c r="A67" s="12">
        <v>63</v>
      </c>
      <c r="B67" s="69"/>
      <c r="C67" s="70"/>
      <c r="D67" s="4" t="s">
        <v>52</v>
      </c>
      <c r="E67" s="4" t="s">
        <v>53</v>
      </c>
      <c r="F67" s="17" t="s">
        <v>110</v>
      </c>
      <c r="G67" s="7">
        <v>0.41</v>
      </c>
      <c r="H67" s="6">
        <v>0.32</v>
      </c>
      <c r="I67" s="18">
        <f t="shared" si="10"/>
        <v>3.5424000000000002</v>
      </c>
      <c r="J67" s="18">
        <f t="shared" si="7"/>
        <v>8.9999999999999969E-2</v>
      </c>
      <c r="K67" s="8" t="s">
        <v>85</v>
      </c>
      <c r="L67" s="9" t="s">
        <v>96</v>
      </c>
      <c r="M67" s="9" t="s">
        <v>97</v>
      </c>
      <c r="N67" s="72"/>
    </row>
    <row r="68" spans="1:14" ht="23.25" customHeight="1">
      <c r="A68" s="12">
        <v>64</v>
      </c>
      <c r="B68" s="69"/>
      <c r="C68" s="70"/>
      <c r="D68" s="4" t="s">
        <v>52</v>
      </c>
      <c r="E68" s="4" t="s">
        <v>53</v>
      </c>
      <c r="F68" s="17" t="s">
        <v>111</v>
      </c>
      <c r="G68" s="7">
        <v>0.43</v>
      </c>
      <c r="H68" s="6">
        <v>0.43</v>
      </c>
      <c r="I68" s="18">
        <f t="shared" si="10"/>
        <v>4.7601000000000004</v>
      </c>
      <c r="J68" s="18">
        <f t="shared" si="7"/>
        <v>0</v>
      </c>
      <c r="K68" s="8"/>
      <c r="L68" s="9" t="s">
        <v>96</v>
      </c>
      <c r="M68" s="9" t="s">
        <v>112</v>
      </c>
      <c r="N68" s="72"/>
    </row>
    <row r="69" spans="1:14" ht="23.25" customHeight="1">
      <c r="A69" s="12">
        <v>65</v>
      </c>
      <c r="B69" s="69"/>
      <c r="C69" s="70"/>
      <c r="D69" s="4" t="s">
        <v>52</v>
      </c>
      <c r="E69" s="4" t="s">
        <v>53</v>
      </c>
      <c r="F69" s="17" t="s">
        <v>113</v>
      </c>
      <c r="G69" s="7">
        <v>0.31</v>
      </c>
      <c r="H69" s="6">
        <v>0.31</v>
      </c>
      <c r="I69" s="18">
        <f t="shared" si="10"/>
        <v>3.4317000000000002</v>
      </c>
      <c r="J69" s="18">
        <f t="shared" si="7"/>
        <v>0</v>
      </c>
      <c r="K69" s="8"/>
      <c r="L69" s="9" t="s">
        <v>96</v>
      </c>
      <c r="M69" s="9" t="s">
        <v>112</v>
      </c>
      <c r="N69" s="72"/>
    </row>
    <row r="70" spans="1:14" ht="23.25" customHeight="1">
      <c r="A70" s="12">
        <v>66</v>
      </c>
      <c r="B70" s="69"/>
      <c r="C70" s="70"/>
      <c r="D70" s="4" t="s">
        <v>52</v>
      </c>
      <c r="E70" s="4" t="s">
        <v>53</v>
      </c>
      <c r="F70" s="17" t="s">
        <v>114</v>
      </c>
      <c r="G70" s="7">
        <v>4.17</v>
      </c>
      <c r="H70" s="6">
        <v>4.05</v>
      </c>
      <c r="I70" s="18">
        <f t="shared" si="10"/>
        <v>44.833500000000001</v>
      </c>
      <c r="J70" s="18">
        <f t="shared" si="7"/>
        <v>0.12000000000000011</v>
      </c>
      <c r="K70" s="8" t="s">
        <v>115</v>
      </c>
      <c r="L70" s="9" t="s">
        <v>116</v>
      </c>
      <c r="M70" s="9" t="s">
        <v>117</v>
      </c>
      <c r="N70" s="72"/>
    </row>
    <row r="71" spans="1:14" ht="23.25" customHeight="1">
      <c r="A71" s="12">
        <v>67</v>
      </c>
      <c r="B71" s="69"/>
      <c r="C71" s="70"/>
      <c r="D71" s="4" t="s">
        <v>52</v>
      </c>
      <c r="E71" s="4" t="s">
        <v>53</v>
      </c>
      <c r="F71" s="17" t="s">
        <v>118</v>
      </c>
      <c r="G71" s="7">
        <v>1.1200000000000001</v>
      </c>
      <c r="H71" s="6">
        <v>1.1200000000000001</v>
      </c>
      <c r="I71" s="18">
        <f t="shared" si="10"/>
        <v>12.398400000000002</v>
      </c>
      <c r="J71" s="18">
        <f t="shared" si="7"/>
        <v>0</v>
      </c>
      <c r="K71" s="8" t="s">
        <v>119</v>
      </c>
      <c r="L71" s="9" t="s">
        <v>116</v>
      </c>
      <c r="M71" s="9" t="s">
        <v>117</v>
      </c>
      <c r="N71" s="72"/>
    </row>
    <row r="72" spans="1:14" ht="23.25" customHeight="1">
      <c r="A72" s="12">
        <v>68</v>
      </c>
      <c r="B72" s="69"/>
      <c r="C72" s="70"/>
      <c r="D72" s="4" t="s">
        <v>52</v>
      </c>
      <c r="E72" s="4" t="s">
        <v>53</v>
      </c>
      <c r="F72" s="17" t="s">
        <v>120</v>
      </c>
      <c r="G72" s="7">
        <v>0.36</v>
      </c>
      <c r="H72" s="6">
        <v>0.24</v>
      </c>
      <c r="I72" s="18">
        <f t="shared" si="10"/>
        <v>2.6568000000000001</v>
      </c>
      <c r="J72" s="18">
        <f t="shared" si="7"/>
        <v>0.12</v>
      </c>
      <c r="K72" s="8" t="s">
        <v>121</v>
      </c>
      <c r="L72" s="9" t="s">
        <v>109</v>
      </c>
      <c r="M72" s="9"/>
      <c r="N72" s="72"/>
    </row>
    <row r="73" spans="1:14" ht="23.25" customHeight="1">
      <c r="A73" s="12">
        <v>69</v>
      </c>
      <c r="B73" s="69"/>
      <c r="C73" s="70"/>
      <c r="D73" s="4" t="s">
        <v>52</v>
      </c>
      <c r="E73" s="4" t="s">
        <v>53</v>
      </c>
      <c r="F73" s="17" t="s">
        <v>122</v>
      </c>
      <c r="G73" s="7">
        <v>0.53</v>
      </c>
      <c r="H73" s="6">
        <v>0.53</v>
      </c>
      <c r="I73" s="18">
        <f t="shared" si="10"/>
        <v>5.8671000000000006</v>
      </c>
      <c r="J73" s="18">
        <f t="shared" si="7"/>
        <v>0</v>
      </c>
      <c r="K73" s="8"/>
      <c r="L73" s="9" t="s">
        <v>123</v>
      </c>
      <c r="M73" s="9" t="s">
        <v>124</v>
      </c>
      <c r="N73" s="72"/>
    </row>
    <row r="74" spans="1:14" ht="23.25" customHeight="1">
      <c r="A74" s="12">
        <v>70</v>
      </c>
      <c r="B74" s="69"/>
      <c r="C74" s="70"/>
      <c r="D74" s="4" t="s">
        <v>52</v>
      </c>
      <c r="E74" s="4" t="s">
        <v>53</v>
      </c>
      <c r="F74" s="17" t="s">
        <v>125</v>
      </c>
      <c r="G74" s="7">
        <v>0.17</v>
      </c>
      <c r="H74" s="6">
        <v>0.17</v>
      </c>
      <c r="I74" s="18">
        <f t="shared" si="10"/>
        <v>1.8819000000000001</v>
      </c>
      <c r="J74" s="18">
        <f t="shared" si="7"/>
        <v>0</v>
      </c>
      <c r="K74" s="8"/>
      <c r="L74" s="9" t="s">
        <v>123</v>
      </c>
      <c r="M74" s="9" t="s">
        <v>124</v>
      </c>
      <c r="N74" s="72"/>
    </row>
    <row r="75" spans="1:14" ht="23.25" customHeight="1">
      <c r="A75" s="12">
        <v>71</v>
      </c>
      <c r="B75" s="69"/>
      <c r="C75" s="70"/>
      <c r="D75" s="4" t="s">
        <v>52</v>
      </c>
      <c r="E75" s="4" t="s">
        <v>53</v>
      </c>
      <c r="F75" s="5" t="s">
        <v>126</v>
      </c>
      <c r="G75" s="7">
        <v>1.1299999999999999</v>
      </c>
      <c r="H75" s="6">
        <v>0.96</v>
      </c>
      <c r="I75" s="18">
        <f t="shared" si="10"/>
        <v>10.6272</v>
      </c>
      <c r="J75" s="3">
        <f>G75-H75</f>
        <v>0.16999999999999993</v>
      </c>
      <c r="K75" s="8" t="s">
        <v>57</v>
      </c>
      <c r="L75" s="9" t="s">
        <v>123</v>
      </c>
      <c r="M75" s="9" t="s">
        <v>124</v>
      </c>
      <c r="N75" s="72"/>
    </row>
    <row r="76" spans="1:14" ht="23.25" customHeight="1">
      <c r="A76" s="12">
        <v>72</v>
      </c>
      <c r="B76" s="69"/>
      <c r="C76" s="70"/>
      <c r="D76" s="4" t="s">
        <v>52</v>
      </c>
      <c r="E76" s="4" t="s">
        <v>53</v>
      </c>
      <c r="F76" s="5" t="s">
        <v>127</v>
      </c>
      <c r="G76" s="7">
        <v>0.98</v>
      </c>
      <c r="H76" s="6">
        <v>0.62</v>
      </c>
      <c r="I76" s="18">
        <f t="shared" si="10"/>
        <v>6.8634000000000004</v>
      </c>
      <c r="J76" s="3">
        <f t="shared" ref="J76" si="11">G76-H76</f>
        <v>0.36</v>
      </c>
      <c r="K76" s="8" t="s">
        <v>128</v>
      </c>
      <c r="L76" s="9" t="s">
        <v>129</v>
      </c>
      <c r="M76" s="9" t="s">
        <v>130</v>
      </c>
      <c r="N76" s="72"/>
    </row>
    <row r="77" spans="1:14" ht="23.25" customHeight="1">
      <c r="A77" s="12">
        <v>73</v>
      </c>
      <c r="B77" s="51" t="s">
        <v>51</v>
      </c>
      <c r="C77" s="50" t="s">
        <v>51</v>
      </c>
      <c r="D77" s="4" t="s">
        <v>52</v>
      </c>
      <c r="E77" s="4" t="s">
        <v>53</v>
      </c>
      <c r="F77" s="5" t="s">
        <v>132</v>
      </c>
      <c r="G77" s="7">
        <v>5.85</v>
      </c>
      <c r="H77" s="6">
        <v>2.98</v>
      </c>
      <c r="I77" s="3">
        <f>H77*10.85</f>
        <v>32.332999999999998</v>
      </c>
      <c r="J77" s="3">
        <f>G77-H77</f>
        <v>2.8699999999999997</v>
      </c>
      <c r="K77" s="8" t="s">
        <v>17</v>
      </c>
      <c r="L77" s="15" t="s">
        <v>123</v>
      </c>
      <c r="M77" s="9" t="s">
        <v>124</v>
      </c>
      <c r="N77" s="52" t="s">
        <v>151</v>
      </c>
    </row>
    <row r="78" spans="1:14" ht="23.25" customHeight="1">
      <c r="A78" s="12">
        <v>74</v>
      </c>
      <c r="B78" s="51"/>
      <c r="C78" s="50"/>
      <c r="D78" s="4" t="s">
        <v>52</v>
      </c>
      <c r="E78" s="4" t="s">
        <v>53</v>
      </c>
      <c r="F78" s="19" t="s">
        <v>133</v>
      </c>
      <c r="G78" s="7">
        <v>2.33</v>
      </c>
      <c r="H78" s="6">
        <v>2</v>
      </c>
      <c r="I78" s="3">
        <f t="shared" ref="I78:I84" si="12">H78*10.85</f>
        <v>21.7</v>
      </c>
      <c r="J78" s="3">
        <f t="shared" ref="J78:J84" si="13">G78-H78</f>
        <v>0.33000000000000007</v>
      </c>
      <c r="K78" s="8" t="s">
        <v>90</v>
      </c>
      <c r="L78" s="20" t="s">
        <v>134</v>
      </c>
      <c r="M78" s="9" t="s">
        <v>135</v>
      </c>
      <c r="N78" s="53"/>
    </row>
    <row r="79" spans="1:14" ht="23.25" customHeight="1">
      <c r="A79" s="12">
        <v>75</v>
      </c>
      <c r="B79" s="51"/>
      <c r="C79" s="50"/>
      <c r="D79" s="4" t="s">
        <v>52</v>
      </c>
      <c r="E79" s="4" t="s">
        <v>53</v>
      </c>
      <c r="F79" s="19" t="s">
        <v>136</v>
      </c>
      <c r="G79" s="7">
        <v>1.86</v>
      </c>
      <c r="H79" s="6">
        <v>1.73</v>
      </c>
      <c r="I79" s="3">
        <f t="shared" si="12"/>
        <v>18.770499999999998</v>
      </c>
      <c r="J79" s="3">
        <f t="shared" si="13"/>
        <v>0.13000000000000012</v>
      </c>
      <c r="K79" s="8" t="s">
        <v>137</v>
      </c>
      <c r="L79" s="20" t="s">
        <v>138</v>
      </c>
      <c r="M79" s="9" t="s">
        <v>139</v>
      </c>
      <c r="N79" s="53"/>
    </row>
    <row r="80" spans="1:14" ht="23.25" customHeight="1">
      <c r="A80" s="12">
        <v>76</v>
      </c>
      <c r="B80" s="51"/>
      <c r="C80" s="50"/>
      <c r="D80" s="4" t="s">
        <v>52</v>
      </c>
      <c r="E80" s="4" t="s">
        <v>53</v>
      </c>
      <c r="F80" s="19" t="s">
        <v>140</v>
      </c>
      <c r="G80" s="7">
        <v>2.1</v>
      </c>
      <c r="H80" s="6">
        <v>2.1</v>
      </c>
      <c r="I80" s="3">
        <f t="shared" si="12"/>
        <v>22.785</v>
      </c>
      <c r="J80" s="3">
        <f t="shared" si="13"/>
        <v>0</v>
      </c>
      <c r="K80" s="8"/>
      <c r="L80" s="20" t="s">
        <v>141</v>
      </c>
      <c r="M80" s="9" t="s">
        <v>142</v>
      </c>
      <c r="N80" s="53"/>
    </row>
    <row r="81" spans="1:14" ht="23.25" customHeight="1">
      <c r="A81" s="12">
        <v>77</v>
      </c>
      <c r="B81" s="51"/>
      <c r="C81" s="50"/>
      <c r="D81" s="4" t="s">
        <v>52</v>
      </c>
      <c r="E81" s="4" t="s">
        <v>53</v>
      </c>
      <c r="F81" s="19" t="s">
        <v>143</v>
      </c>
      <c r="G81" s="7">
        <v>0.04</v>
      </c>
      <c r="H81" s="6">
        <v>0.04</v>
      </c>
      <c r="I81" s="3">
        <f t="shared" si="12"/>
        <v>0.434</v>
      </c>
      <c r="J81" s="3">
        <f t="shared" si="13"/>
        <v>0</v>
      </c>
      <c r="K81" s="8"/>
      <c r="L81" s="20" t="s">
        <v>144</v>
      </c>
      <c r="M81" s="9"/>
      <c r="N81" s="53"/>
    </row>
    <row r="82" spans="1:14" ht="23.25" customHeight="1">
      <c r="A82" s="12">
        <v>78</v>
      </c>
      <c r="B82" s="51"/>
      <c r="C82" s="50"/>
      <c r="D82" s="4" t="s">
        <v>52</v>
      </c>
      <c r="E82" s="4" t="s">
        <v>53</v>
      </c>
      <c r="F82" s="19" t="s">
        <v>145</v>
      </c>
      <c r="G82" s="7">
        <v>1.48</v>
      </c>
      <c r="H82" s="6">
        <v>1.18</v>
      </c>
      <c r="I82" s="3">
        <f t="shared" si="12"/>
        <v>12.802999999999999</v>
      </c>
      <c r="J82" s="3">
        <f t="shared" si="13"/>
        <v>0.30000000000000004</v>
      </c>
      <c r="K82" s="8" t="s">
        <v>137</v>
      </c>
      <c r="L82" s="20" t="s">
        <v>146</v>
      </c>
      <c r="M82" s="9" t="s">
        <v>147</v>
      </c>
      <c r="N82" s="53"/>
    </row>
    <row r="83" spans="1:14" ht="23.25" customHeight="1">
      <c r="A83" s="12">
        <v>79</v>
      </c>
      <c r="B83" s="51"/>
      <c r="C83" s="50"/>
      <c r="D83" s="4" t="s">
        <v>52</v>
      </c>
      <c r="E83" s="4" t="s">
        <v>53</v>
      </c>
      <c r="F83" s="19" t="s">
        <v>148</v>
      </c>
      <c r="G83" s="7">
        <v>0.17</v>
      </c>
      <c r="H83" s="6">
        <v>0.17</v>
      </c>
      <c r="I83" s="3">
        <f t="shared" si="12"/>
        <v>1.8445</v>
      </c>
      <c r="J83" s="3">
        <f t="shared" si="13"/>
        <v>0</v>
      </c>
      <c r="K83" s="8"/>
      <c r="L83" s="20" t="s">
        <v>149</v>
      </c>
      <c r="M83" s="9"/>
      <c r="N83" s="53"/>
    </row>
    <row r="84" spans="1:14" ht="23.25" customHeight="1">
      <c r="A84" s="12">
        <v>80</v>
      </c>
      <c r="B84" s="51"/>
      <c r="C84" s="50"/>
      <c r="D84" s="4" t="s">
        <v>52</v>
      </c>
      <c r="E84" s="4" t="s">
        <v>53</v>
      </c>
      <c r="F84" s="19" t="s">
        <v>150</v>
      </c>
      <c r="G84" s="7">
        <v>5.14</v>
      </c>
      <c r="H84" s="6">
        <v>4.9000000000000004</v>
      </c>
      <c r="I84" s="3">
        <f t="shared" si="12"/>
        <v>53.164999999999999</v>
      </c>
      <c r="J84" s="3">
        <f t="shared" si="13"/>
        <v>0.23999999999999932</v>
      </c>
      <c r="K84" s="8" t="s">
        <v>137</v>
      </c>
      <c r="L84" s="20" t="s">
        <v>123</v>
      </c>
      <c r="M84" s="9" t="s">
        <v>124</v>
      </c>
      <c r="N84" s="53"/>
    </row>
    <row r="85" spans="1:14" ht="23.25" customHeight="1" thickBot="1">
      <c r="A85" s="64" t="s">
        <v>242</v>
      </c>
      <c r="B85" s="65"/>
      <c r="C85" s="65"/>
      <c r="D85" s="65"/>
      <c r="E85" s="65"/>
      <c r="F85" s="23" t="str">
        <f>COUNTA(F5:F84)&amp;"필지"</f>
        <v>80필지</v>
      </c>
      <c r="G85" s="24">
        <f>SUM(G5:G84)</f>
        <v>124.97999999999999</v>
      </c>
      <c r="H85" s="25">
        <f>SUM(H5:H84)</f>
        <v>110.00000000000001</v>
      </c>
      <c r="I85" s="25">
        <f>SUM(I5:I84)</f>
        <v>1225.829</v>
      </c>
      <c r="J85" s="26">
        <f>SUM(J5:J84)</f>
        <v>14.98</v>
      </c>
      <c r="K85" s="27"/>
      <c r="L85" s="27"/>
      <c r="M85" s="21"/>
      <c r="N85" s="22"/>
    </row>
    <row r="86" spans="1:14" ht="23.25" customHeight="1"/>
    <row r="87" spans="1:14" ht="23.25" customHeight="1"/>
    <row r="88" spans="1:14" ht="23.25" customHeight="1"/>
    <row r="89" spans="1:14" ht="23.25" customHeight="1"/>
    <row r="90" spans="1:14" ht="23.25" customHeight="1"/>
    <row r="91" spans="1:14" ht="23.25" customHeight="1"/>
    <row r="92" spans="1:14" ht="23.25" customHeight="1"/>
    <row r="93" spans="1:14" ht="23.25" customHeight="1"/>
    <row r="94" spans="1:14" ht="23.25" customHeight="1"/>
    <row r="95" spans="1:14" ht="23.25" customHeight="1"/>
    <row r="96" spans="1:14" ht="23.25" customHeight="1"/>
    <row r="97" ht="23.25" customHeight="1"/>
    <row r="98" ht="23.25" customHeight="1"/>
    <row r="99" ht="23.25" customHeight="1"/>
    <row r="100" ht="23.25" customHeight="1"/>
    <row r="101" ht="23.25" customHeight="1"/>
    <row r="102" ht="23.25" customHeight="1"/>
    <row r="103" ht="23.25" customHeight="1"/>
    <row r="104" ht="23.25" customHeight="1"/>
    <row r="105" ht="23.25" customHeight="1"/>
    <row r="106" ht="23.25" customHeight="1"/>
    <row r="107" ht="23.25" customHeight="1"/>
    <row r="108" ht="23.25" customHeight="1"/>
    <row r="109" ht="23.25" customHeight="1"/>
    <row r="110" ht="23.25" customHeight="1"/>
    <row r="111" ht="23.25" customHeight="1"/>
    <row r="11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  <row r="139" ht="23.25" customHeight="1"/>
    <row r="140" ht="23.25" customHeight="1"/>
    <row r="141" ht="23.25" customHeight="1"/>
    <row r="142" ht="23.25" customHeight="1"/>
    <row r="143" ht="23.25" customHeight="1"/>
    <row r="144" ht="23.25" customHeight="1"/>
    <row r="145" ht="23.25" customHeight="1"/>
    <row r="146" ht="23.25" customHeight="1"/>
    <row r="147" ht="23.25" customHeight="1"/>
    <row r="148" ht="23.25" customHeight="1"/>
    <row r="149" ht="23.25" customHeight="1"/>
    <row r="150" ht="23.25" customHeight="1"/>
    <row r="151" ht="23.25" customHeight="1"/>
    <row r="152" ht="23.25" customHeight="1"/>
    <row r="153" ht="23.25" customHeight="1"/>
    <row r="154" ht="23.25" customHeight="1"/>
    <row r="155" ht="23.25" customHeight="1"/>
    <row r="156" ht="23.25" customHeight="1"/>
    <row r="157" ht="23.25" customHeight="1"/>
    <row r="158" ht="23.25" customHeight="1"/>
    <row r="159" ht="23.25" customHeight="1"/>
    <row r="160" ht="23.25" customHeight="1"/>
    <row r="161" ht="23.25" customHeight="1"/>
    <row r="162" ht="23.25" customHeight="1"/>
    <row r="163" ht="23.25" customHeight="1"/>
    <row r="164" ht="23.25" customHeight="1"/>
    <row r="165" ht="23.25" customHeight="1"/>
    <row r="166" ht="23.25" customHeight="1"/>
    <row r="167" ht="23.25" customHeight="1"/>
    <row r="168" ht="23.25" customHeight="1"/>
    <row r="169" ht="23.25" customHeight="1"/>
    <row r="170" ht="23.25" customHeight="1"/>
    <row r="171" ht="23.25" customHeight="1"/>
    <row r="172" ht="23.25" customHeight="1"/>
    <row r="173" ht="23.25" customHeight="1"/>
    <row r="174" ht="23.25" customHeight="1"/>
    <row r="175" ht="23.25" customHeight="1"/>
    <row r="176" ht="23.25" customHeight="1"/>
    <row r="177" ht="23.25" customHeight="1"/>
    <row r="178" ht="23.25" customHeight="1"/>
    <row r="179" ht="23.25" customHeight="1"/>
    <row r="180" ht="23.25" customHeight="1"/>
    <row r="181" ht="23.25" customHeight="1"/>
    <row r="182" ht="23.25" customHeight="1"/>
    <row r="183" ht="23.25" customHeight="1"/>
    <row r="184" ht="23.25" customHeight="1"/>
    <row r="185" ht="23.25" customHeight="1"/>
    <row r="186" ht="23.25" customHeight="1"/>
    <row r="187" ht="23.25" customHeight="1"/>
    <row r="188" ht="23.25" customHeight="1"/>
    <row r="189" ht="23.25" customHeight="1"/>
    <row r="190" ht="23.25" customHeight="1"/>
    <row r="191" ht="23.25" customHeight="1"/>
    <row r="192" ht="23.25" customHeight="1"/>
    <row r="193" ht="23.25" customHeight="1"/>
    <row r="194" ht="23.25" customHeight="1"/>
    <row r="195" ht="23.25" customHeight="1"/>
    <row r="196" ht="23.25" customHeight="1"/>
    <row r="197" ht="23.25" customHeight="1"/>
    <row r="198" ht="23.25" customHeight="1"/>
    <row r="199" ht="23.25" customHeight="1"/>
    <row r="200" ht="23.25" customHeight="1"/>
    <row r="201" ht="23.25" customHeight="1"/>
    <row r="202" ht="23.25" customHeight="1"/>
    <row r="203" ht="23.25" customHeight="1"/>
    <row r="204" ht="23.25" customHeight="1"/>
    <row r="205" ht="23.25" customHeight="1"/>
    <row r="206" ht="23.25" customHeight="1"/>
    <row r="207" ht="23.25" customHeight="1"/>
    <row r="208" ht="23.25" customHeight="1"/>
    <row r="209" ht="23.25" customHeight="1"/>
    <row r="210" ht="23.25" customHeight="1"/>
    <row r="211" ht="23.25" customHeight="1"/>
    <row r="212" ht="23.25" customHeight="1"/>
    <row r="213" ht="23.25" customHeight="1"/>
    <row r="214" ht="23.25" customHeight="1"/>
    <row r="215" ht="23.25" customHeight="1"/>
    <row r="216" ht="23.25" customHeight="1"/>
    <row r="217" ht="23.25" customHeight="1"/>
    <row r="218" ht="23.25" customHeight="1"/>
    <row r="219" ht="23.25" customHeight="1"/>
    <row r="220" ht="23.25" customHeight="1"/>
    <row r="221" ht="23.25" customHeight="1"/>
    <row r="222" ht="23.25" customHeight="1"/>
    <row r="223" ht="23.25" customHeight="1"/>
    <row r="224" ht="23.25" customHeight="1"/>
    <row r="225" ht="23.25" customHeight="1"/>
    <row r="226" ht="23.25" customHeight="1"/>
    <row r="227" ht="23.25" customHeight="1"/>
    <row r="228" ht="23.25" customHeight="1"/>
    <row r="229" ht="23.25" customHeight="1"/>
    <row r="230" ht="23.25" customHeight="1"/>
    <row r="231" ht="23.25" customHeight="1"/>
    <row r="232" ht="23.25" customHeight="1"/>
    <row r="233" ht="23.25" customHeight="1"/>
    <row r="234" ht="23.25" customHeight="1"/>
    <row r="235" ht="23.25" customHeight="1"/>
    <row r="236" ht="23.25" customHeight="1"/>
    <row r="237" ht="23.25" customHeight="1"/>
    <row r="238" ht="23.25" customHeight="1"/>
    <row r="239" ht="23.25" customHeight="1"/>
    <row r="240" ht="23.25" customHeight="1"/>
    <row r="241" ht="23.25" customHeight="1"/>
    <row r="242" ht="23.25" customHeight="1"/>
    <row r="243" ht="23.25" customHeight="1"/>
    <row r="244" ht="23.25" customHeight="1"/>
    <row r="245" ht="23.25" customHeight="1"/>
    <row r="246" ht="23.25" customHeight="1"/>
    <row r="247" ht="23.25" customHeight="1"/>
    <row r="248" ht="23.25" customHeight="1"/>
    <row r="249" ht="23.25" customHeight="1"/>
    <row r="250" ht="23.25" customHeight="1"/>
    <row r="251" ht="23.25" customHeight="1"/>
    <row r="252" ht="23.25" customHeight="1"/>
    <row r="253" ht="23.25" customHeight="1"/>
    <row r="254" ht="23.25" customHeight="1"/>
    <row r="255" ht="23.25" customHeight="1"/>
    <row r="256" ht="23.25" customHeight="1"/>
    <row r="257" ht="23.25" customHeight="1"/>
    <row r="258" ht="23.25" customHeight="1"/>
    <row r="259" ht="23.25" customHeight="1"/>
    <row r="260" ht="23.25" customHeight="1"/>
    <row r="261" ht="23.25" customHeight="1"/>
    <row r="262" ht="23.25" customHeight="1"/>
    <row r="263" ht="23.25" customHeight="1"/>
    <row r="264" ht="23.25" customHeight="1"/>
    <row r="265" ht="23.25" customHeight="1"/>
    <row r="266" ht="23.25" customHeight="1"/>
    <row r="267" ht="23.25" customHeight="1"/>
    <row r="268" ht="23.25" customHeight="1"/>
    <row r="269" ht="23.25" customHeight="1"/>
    <row r="270" ht="23.25" customHeight="1"/>
    <row r="271" ht="23.25" customHeight="1"/>
    <row r="272" ht="23.25" customHeight="1"/>
    <row r="273" ht="23.25" customHeight="1"/>
    <row r="274" ht="23.25" customHeight="1"/>
    <row r="275" ht="23.25" customHeight="1"/>
    <row r="276" ht="23.25" customHeight="1"/>
    <row r="277" ht="23.25" customHeight="1"/>
    <row r="278" ht="23.25" customHeight="1"/>
    <row r="279" ht="23.25" customHeight="1"/>
    <row r="280" ht="23.25" customHeight="1"/>
    <row r="281" ht="23.25" customHeight="1"/>
    <row r="282" ht="23.25" customHeight="1"/>
    <row r="283" ht="23.25" customHeight="1"/>
    <row r="284" ht="23.25" customHeight="1"/>
    <row r="285" ht="23.25" customHeight="1"/>
    <row r="286" ht="23.25" customHeight="1"/>
    <row r="287" ht="23.25" customHeight="1"/>
    <row r="288" ht="23.25" customHeight="1"/>
    <row r="289" ht="23.25" customHeight="1"/>
    <row r="290" ht="23.25" customHeight="1"/>
    <row r="291" ht="23.25" customHeight="1"/>
    <row r="292" ht="23.25" customHeight="1"/>
    <row r="293" ht="23.25" customHeight="1"/>
    <row r="294" ht="23.25" customHeight="1"/>
    <row r="295" ht="23.25" customHeight="1"/>
    <row r="296" ht="23.25" customHeight="1"/>
    <row r="297" ht="23.25" customHeight="1"/>
    <row r="298" ht="23.25" customHeight="1"/>
    <row r="299" ht="23.25" customHeight="1"/>
    <row r="300" ht="23.25" customHeight="1"/>
    <row r="301" ht="23.25" customHeight="1"/>
    <row r="302" ht="23.25" customHeight="1"/>
    <row r="303" ht="23.25" customHeight="1"/>
    <row r="304" ht="23.25" customHeight="1"/>
    <row r="305" ht="23.25" customHeight="1"/>
    <row r="306" ht="23.25" customHeight="1"/>
    <row r="307" ht="23.25" customHeight="1"/>
    <row r="308" ht="23.25" customHeight="1"/>
    <row r="309" ht="23.25" customHeight="1"/>
    <row r="310" ht="23.25" customHeight="1"/>
    <row r="311" ht="23.25" customHeight="1"/>
    <row r="312" ht="23.25" customHeight="1"/>
    <row r="313" ht="23.25" customHeight="1"/>
    <row r="314" ht="23.25" customHeight="1"/>
    <row r="315" ht="23.25" customHeight="1"/>
    <row r="316" ht="23.25" customHeight="1"/>
    <row r="317" ht="23.25" customHeight="1"/>
    <row r="318" ht="23.25" customHeight="1"/>
    <row r="319" ht="23.25" customHeight="1"/>
    <row r="320" ht="23.25" customHeight="1"/>
    <row r="321" ht="23.25" customHeight="1"/>
    <row r="322" ht="23.25" customHeight="1"/>
    <row r="323" ht="23.25" customHeight="1"/>
    <row r="324" ht="23.25" customHeight="1"/>
    <row r="325" ht="23.25" customHeight="1"/>
    <row r="326" ht="23.25" customHeight="1"/>
    <row r="327" ht="23.25" customHeight="1"/>
    <row r="328" ht="23.25" customHeight="1"/>
    <row r="329" ht="23.25" customHeight="1"/>
    <row r="330" ht="23.25" customHeight="1"/>
    <row r="331" ht="23.25" customHeight="1"/>
    <row r="332" ht="23.25" customHeight="1"/>
    <row r="333" ht="23.25" customHeight="1"/>
    <row r="334" ht="23.25" customHeight="1"/>
    <row r="335" ht="23.25" customHeight="1"/>
    <row r="336" ht="23.25" customHeight="1"/>
    <row r="337" ht="23.25" customHeight="1"/>
    <row r="338" ht="23.25" customHeight="1"/>
    <row r="339" ht="23.25" customHeight="1"/>
    <row r="340" ht="23.25" customHeight="1"/>
    <row r="341" ht="23.25" customHeight="1"/>
    <row r="342" ht="23.25" customHeight="1"/>
    <row r="343" ht="23.25" customHeight="1"/>
    <row r="344" ht="23.25" customHeight="1"/>
    <row r="345" ht="23.25" customHeight="1"/>
    <row r="346" ht="23.25" customHeight="1"/>
    <row r="347" ht="23.25" customHeight="1"/>
    <row r="348" ht="23.25" customHeight="1"/>
    <row r="349" ht="23.25" customHeight="1"/>
    <row r="350" ht="23.25" customHeight="1"/>
    <row r="351" ht="23.25" customHeight="1"/>
    <row r="352" ht="23.25" customHeight="1"/>
    <row r="353" ht="23.25" customHeight="1"/>
    <row r="354" ht="23.25" customHeight="1"/>
    <row r="355" ht="23.25" customHeight="1"/>
    <row r="356" ht="23.25" customHeight="1"/>
    <row r="357" ht="23.25" customHeight="1"/>
    <row r="358" ht="23.25" customHeight="1"/>
    <row r="359" ht="23.25" customHeight="1"/>
    <row r="360" ht="23.25" customHeight="1"/>
    <row r="361" ht="23.25" customHeight="1"/>
    <row r="362" ht="23.25" customHeight="1"/>
    <row r="363" ht="23.25" customHeight="1"/>
    <row r="364" ht="23.25" customHeight="1"/>
    <row r="365" ht="23.25" customHeight="1"/>
    <row r="366" ht="23.25" customHeight="1"/>
    <row r="367" ht="23.25" customHeight="1"/>
    <row r="368" ht="23.25" customHeight="1"/>
    <row r="369" ht="23.25" customHeight="1"/>
    <row r="370" ht="23.25" customHeight="1"/>
    <row r="371" ht="23.25" customHeight="1"/>
    <row r="372" ht="23.25" customHeight="1"/>
    <row r="373" ht="23.25" customHeight="1"/>
    <row r="374" ht="23.25" customHeight="1"/>
    <row r="375" ht="23.25" customHeight="1"/>
    <row r="376" ht="23.25" customHeight="1"/>
    <row r="377" ht="23.25" customHeight="1"/>
    <row r="378" ht="23.25" customHeight="1"/>
    <row r="379" ht="23.25" customHeight="1"/>
    <row r="380" ht="23.25" customHeight="1"/>
    <row r="381" ht="23.25" customHeight="1"/>
    <row r="382" ht="23.25" customHeight="1"/>
    <row r="383" ht="23.25" customHeight="1"/>
    <row r="384" ht="23.25" customHeight="1"/>
    <row r="385" ht="23.25" customHeight="1"/>
    <row r="386" ht="23.25" customHeight="1"/>
    <row r="387" ht="23.25" customHeight="1"/>
    <row r="388" ht="23.25" customHeight="1"/>
    <row r="389" ht="23.25" customHeight="1"/>
    <row r="390" ht="23.25" customHeight="1"/>
    <row r="391" ht="23.25" customHeight="1"/>
    <row r="392" ht="23.25" customHeight="1"/>
    <row r="393" ht="23.25" customHeight="1"/>
    <row r="394" ht="23.25" customHeight="1"/>
    <row r="395" ht="23.25" customHeight="1"/>
    <row r="396" ht="23.25" customHeight="1"/>
    <row r="397" ht="23.25" customHeight="1"/>
    <row r="398" ht="23.25" customHeight="1"/>
    <row r="399" ht="23.25" customHeight="1"/>
    <row r="400" ht="23.25" customHeight="1"/>
    <row r="401" ht="23.25" customHeight="1"/>
    <row r="402" ht="23.25" customHeight="1"/>
    <row r="403" ht="23.25" customHeight="1"/>
    <row r="404" ht="23.25" customHeight="1"/>
    <row r="405" ht="23.25" customHeight="1"/>
    <row r="406" ht="23.25" customHeight="1"/>
    <row r="407" ht="23.25" customHeight="1"/>
    <row r="408" ht="23.25" customHeight="1"/>
    <row r="409" ht="23.25" customHeight="1"/>
    <row r="410" ht="23.25" customHeight="1"/>
    <row r="411" ht="23.25" customHeight="1"/>
    <row r="412" ht="23.25" customHeight="1"/>
    <row r="413" ht="23.25" customHeight="1"/>
    <row r="414" ht="23.25" customHeight="1"/>
    <row r="415" ht="23.25" customHeight="1"/>
    <row r="416" ht="23.25" customHeight="1"/>
    <row r="417" ht="23.25" customHeight="1"/>
    <row r="418" ht="23.25" customHeight="1"/>
    <row r="419" ht="23.25" customHeight="1"/>
    <row r="420" ht="23.25" customHeight="1"/>
    <row r="421" ht="23.25" customHeight="1"/>
    <row r="422" ht="23.25" customHeight="1"/>
    <row r="423" ht="23.25" customHeight="1"/>
    <row r="424" ht="23.25" customHeight="1"/>
    <row r="425" ht="23.25" customHeight="1"/>
    <row r="426" ht="23.25" customHeight="1"/>
    <row r="427" ht="23.25" customHeight="1"/>
    <row r="428" ht="23.25" customHeight="1"/>
    <row r="429" ht="23.25" customHeight="1"/>
    <row r="430" ht="23.25" customHeight="1"/>
    <row r="431" ht="23.25" customHeight="1"/>
    <row r="432" ht="23.25" customHeight="1"/>
    <row r="433" ht="23.25" customHeight="1"/>
    <row r="434" ht="23.25" customHeight="1"/>
    <row r="435" ht="23.25" customHeight="1"/>
    <row r="436" ht="23.25" customHeight="1"/>
    <row r="437" ht="23.25" customHeight="1"/>
    <row r="438" ht="23.25" customHeight="1"/>
    <row r="439" ht="23.25" customHeight="1"/>
  </sheetData>
  <mergeCells count="37">
    <mergeCell ref="B36:B47"/>
    <mergeCell ref="C36:C47"/>
    <mergeCell ref="N36:N47"/>
    <mergeCell ref="A85:E85"/>
    <mergeCell ref="B22:B27"/>
    <mergeCell ref="C22:C27"/>
    <mergeCell ref="N22:N27"/>
    <mergeCell ref="B48:B57"/>
    <mergeCell ref="C48:C57"/>
    <mergeCell ref="N48:N57"/>
    <mergeCell ref="B77:B84"/>
    <mergeCell ref="C77:C84"/>
    <mergeCell ref="N77:N84"/>
    <mergeCell ref="B58:B76"/>
    <mergeCell ref="C58:C76"/>
    <mergeCell ref="N58:N76"/>
    <mergeCell ref="F3:F4"/>
    <mergeCell ref="I3:I4"/>
    <mergeCell ref="B5:B21"/>
    <mergeCell ref="C5:C21"/>
    <mergeCell ref="N5:N21"/>
    <mergeCell ref="A1:N2"/>
    <mergeCell ref="A3:A4"/>
    <mergeCell ref="O28:O35"/>
    <mergeCell ref="N3:N4"/>
    <mergeCell ref="C28:C35"/>
    <mergeCell ref="B28:B35"/>
    <mergeCell ref="N28:N35"/>
    <mergeCell ref="G3:G4"/>
    <mergeCell ref="B3:B4"/>
    <mergeCell ref="L3:M3"/>
    <mergeCell ref="J3:J4"/>
    <mergeCell ref="H3:H4"/>
    <mergeCell ref="K3:K4"/>
    <mergeCell ref="C3:C4"/>
    <mergeCell ref="D3:D4"/>
    <mergeCell ref="E3:E4"/>
  </mergeCells>
  <phoneticPr fontId="2" type="noConversion"/>
  <printOptions horizontalCentered="1" verticalCentered="1"/>
  <pageMargins left="0.55118110236220474" right="0.51181102362204722" top="0.59055118110236227" bottom="0.35433070866141736" header="0.31496062992125984" footer="0.31496062992125984"/>
  <pageSetup paperSize="9" scale="55" orientation="portrait" r:id="rId1"/>
  <rowBreaks count="1" manualBreakCount="1">
    <brk id="4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필지별조서</vt:lpstr>
      <vt:lpstr>필지별조서!Print_Area</vt:lpstr>
      <vt:lpstr>필지별조서!Print_Titles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내컴퓨터</cp:lastModifiedBy>
  <cp:lastPrinted>2016-11-01T03:07:40Z</cp:lastPrinted>
  <dcterms:created xsi:type="dcterms:W3CDTF">2016-03-04T00:07:06Z</dcterms:created>
  <dcterms:modified xsi:type="dcterms:W3CDTF">2016-11-02T00:02:08Z</dcterms:modified>
</cp:coreProperties>
</file>